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oja plocha\ACER\Rudľov\"/>
    </mc:Choice>
  </mc:AlternateContent>
  <bookViews>
    <workbookView xWindow="36675" yWindow="3255" windowWidth="17280" windowHeight="8970"/>
  </bookViews>
  <sheets>
    <sheet name="Rekapitulácia" sheetId="1" r:id="rId1"/>
    <sheet name="SO 14440" sheetId="2" r:id="rId2"/>
    <sheet name="SO 14441" sheetId="3" r:id="rId3"/>
    <sheet name="SO 14442" sheetId="4" r:id="rId4"/>
    <sheet name="SO 14443" sheetId="5" r:id="rId5"/>
    <sheet name="SO 14456" sheetId="6" r:id="rId6"/>
    <sheet name="SO 14763" sheetId="7" r:id="rId7"/>
    <sheet name="SO 14764" sheetId="8" r:id="rId8"/>
  </sheets>
  <definedNames>
    <definedName name="_xlnm.Print_Area" localSheetId="1">'SO 14440'!$B$2:$V$106</definedName>
    <definedName name="_xlnm.Print_Area" localSheetId="2">'SO 14441'!$B$2:$V$140</definedName>
    <definedName name="_xlnm.Print_Area" localSheetId="3">'SO 14442'!$B$2:$V$124</definedName>
    <definedName name="_xlnm.Print_Area" localSheetId="4">'SO 14443'!$B$2:$V$122</definedName>
    <definedName name="_xlnm.Print_Area" localSheetId="5">'SO 14456'!$B$2:$V$106</definedName>
    <definedName name="_xlnm.Print_Area" localSheetId="6">'SO 14763'!$B$2:$V$114</definedName>
    <definedName name="_xlnm.Print_Area" localSheetId="7">'SO 14764'!$B$2:$V$83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D14" i="1"/>
  <c r="E13" i="1"/>
  <c r="E12" i="1"/>
  <c r="E11" i="1"/>
  <c r="E10" i="1"/>
  <c r="E9" i="1"/>
  <c r="E8" i="1"/>
  <c r="E7" i="1"/>
  <c r="E14" i="1" s="1"/>
  <c r="K13" i="1"/>
  <c r="H29" i="8"/>
  <c r="P29" i="8" s="1"/>
  <c r="P16" i="8"/>
  <c r="Z83" i="8"/>
  <c r="V82" i="8"/>
  <c r="V83" i="8" s="1"/>
  <c r="I59" i="8" s="1"/>
  <c r="V80" i="8"/>
  <c r="I56" i="8" s="1"/>
  <c r="K79" i="8"/>
  <c r="J79" i="8"/>
  <c r="S79" i="8"/>
  <c r="M79" i="8"/>
  <c r="I79" i="8"/>
  <c r="K78" i="8"/>
  <c r="J78" i="8"/>
  <c r="S78" i="8"/>
  <c r="L78" i="8"/>
  <c r="I78" i="8"/>
  <c r="K77" i="8"/>
  <c r="J77" i="8"/>
  <c r="S77" i="8"/>
  <c r="L77" i="8"/>
  <c r="I77" i="8"/>
  <c r="K76" i="8"/>
  <c r="K83" i="8" s="1"/>
  <c r="J76" i="8"/>
  <c r="S76" i="8"/>
  <c r="L76" i="8"/>
  <c r="I76" i="8"/>
  <c r="I80" i="8" s="1"/>
  <c r="G56" i="8" s="1"/>
  <c r="P19" i="8"/>
  <c r="K12" i="1"/>
  <c r="H29" i="7"/>
  <c r="P29" i="7" s="1"/>
  <c r="P16" i="7"/>
  <c r="Z114" i="7"/>
  <c r="V113" i="7"/>
  <c r="I64" i="7" s="1"/>
  <c r="F63" i="7"/>
  <c r="V111" i="7"/>
  <c r="I63" i="7" s="1"/>
  <c r="M111" i="7"/>
  <c r="K110" i="7"/>
  <c r="J110" i="7"/>
  <c r="S110" i="7"/>
  <c r="L110" i="7"/>
  <c r="I110" i="7"/>
  <c r="K109" i="7"/>
  <c r="J109" i="7"/>
  <c r="S109" i="7"/>
  <c r="S111" i="7" s="1"/>
  <c r="H63" i="7" s="1"/>
  <c r="L109" i="7"/>
  <c r="I109" i="7"/>
  <c r="I111" i="7" s="1"/>
  <c r="G63" i="7" s="1"/>
  <c r="I62" i="7"/>
  <c r="V106" i="7"/>
  <c r="K105" i="7"/>
  <c r="J105" i="7"/>
  <c r="S105" i="7"/>
  <c r="M105" i="7"/>
  <c r="I105" i="7"/>
  <c r="K104" i="7"/>
  <c r="J104" i="7"/>
  <c r="S104" i="7"/>
  <c r="L104" i="7"/>
  <c r="I104" i="7"/>
  <c r="K103" i="7"/>
  <c r="J103" i="7"/>
  <c r="S103" i="7"/>
  <c r="S106" i="7" s="1"/>
  <c r="L103" i="7"/>
  <c r="I103" i="7"/>
  <c r="I106" i="7" s="1"/>
  <c r="G62" i="7" s="1"/>
  <c r="I58" i="7"/>
  <c r="F58" i="7"/>
  <c r="V97" i="7"/>
  <c r="M97" i="7"/>
  <c r="K96" i="7"/>
  <c r="J96" i="7"/>
  <c r="S96" i="7"/>
  <c r="S97" i="7" s="1"/>
  <c r="H58" i="7" s="1"/>
  <c r="L96" i="7"/>
  <c r="L97" i="7" s="1"/>
  <c r="E58" i="7" s="1"/>
  <c r="I96" i="7"/>
  <c r="I97" i="7" s="1"/>
  <c r="G58" i="7" s="1"/>
  <c r="S93" i="7"/>
  <c r="H57" i="7" s="1"/>
  <c r="V93" i="7"/>
  <c r="I57" i="7" s="1"/>
  <c r="M93" i="7"/>
  <c r="F57" i="7" s="1"/>
  <c r="K92" i="7"/>
  <c r="J92" i="7"/>
  <c r="S92" i="7"/>
  <c r="L92" i="7"/>
  <c r="L93" i="7" s="1"/>
  <c r="E57" i="7" s="1"/>
  <c r="I92" i="7"/>
  <c r="I93" i="7" s="1"/>
  <c r="G57" i="7" s="1"/>
  <c r="V89" i="7"/>
  <c r="M89" i="7"/>
  <c r="K88" i="7"/>
  <c r="J88" i="7"/>
  <c r="S88" i="7"/>
  <c r="L88" i="7"/>
  <c r="I88" i="7"/>
  <c r="K87" i="7"/>
  <c r="J87" i="7"/>
  <c r="S87" i="7"/>
  <c r="L87" i="7"/>
  <c r="I87" i="7"/>
  <c r="K86" i="7"/>
  <c r="J86" i="7"/>
  <c r="S86" i="7"/>
  <c r="L86" i="7"/>
  <c r="I86" i="7"/>
  <c r="K85" i="7"/>
  <c r="J85" i="7"/>
  <c r="S85" i="7"/>
  <c r="L85" i="7"/>
  <c r="I85" i="7"/>
  <c r="K84" i="7"/>
  <c r="J84" i="7"/>
  <c r="S84" i="7"/>
  <c r="L84" i="7"/>
  <c r="I84" i="7"/>
  <c r="K83" i="7"/>
  <c r="K114" i="7" s="1"/>
  <c r="J83" i="7"/>
  <c r="S83" i="7"/>
  <c r="L83" i="7"/>
  <c r="I83" i="7"/>
  <c r="P19" i="7"/>
  <c r="K11" i="1"/>
  <c r="H29" i="6"/>
  <c r="P29" i="6" s="1"/>
  <c r="P16" i="6"/>
  <c r="Z106" i="6"/>
  <c r="M105" i="6"/>
  <c r="F63" i="6" s="1"/>
  <c r="D16" i="6" s="1"/>
  <c r="V103" i="6"/>
  <c r="V105" i="6" s="1"/>
  <c r="I63" i="6" s="1"/>
  <c r="M103" i="6"/>
  <c r="F62" i="6" s="1"/>
  <c r="K102" i="6"/>
  <c r="J102" i="6"/>
  <c r="S102" i="6"/>
  <c r="L102" i="6"/>
  <c r="I102" i="6"/>
  <c r="K101" i="6"/>
  <c r="J101" i="6"/>
  <c r="S101" i="6"/>
  <c r="L101" i="6"/>
  <c r="I101" i="6"/>
  <c r="S95" i="6"/>
  <c r="H58" i="6" s="1"/>
  <c r="V95" i="6"/>
  <c r="I58" i="6" s="1"/>
  <c r="M95" i="6"/>
  <c r="F58" i="6" s="1"/>
  <c r="K94" i="6"/>
  <c r="J94" i="6"/>
  <c r="S94" i="6"/>
  <c r="L94" i="6"/>
  <c r="L95" i="6" s="1"/>
  <c r="E58" i="6" s="1"/>
  <c r="I94" i="6"/>
  <c r="I95" i="6" s="1"/>
  <c r="G58" i="6" s="1"/>
  <c r="I57" i="6"/>
  <c r="V91" i="6"/>
  <c r="M91" i="6"/>
  <c r="F57" i="6" s="1"/>
  <c r="K90" i="6"/>
  <c r="J90" i="6"/>
  <c r="S90" i="6"/>
  <c r="S91" i="6" s="1"/>
  <c r="H57" i="6" s="1"/>
  <c r="L90" i="6"/>
  <c r="L91" i="6" s="1"/>
  <c r="E57" i="6" s="1"/>
  <c r="I90" i="6"/>
  <c r="I91" i="6" s="1"/>
  <c r="G57" i="6" s="1"/>
  <c r="V87" i="6"/>
  <c r="M87" i="6"/>
  <c r="K86" i="6"/>
  <c r="J86" i="6"/>
  <c r="S86" i="6"/>
  <c r="L86" i="6"/>
  <c r="I86" i="6"/>
  <c r="K85" i="6"/>
  <c r="J85" i="6"/>
  <c r="S85" i="6"/>
  <c r="S87" i="6" s="1"/>
  <c r="H56" i="6" s="1"/>
  <c r="L85" i="6"/>
  <c r="I85" i="6"/>
  <c r="K84" i="6"/>
  <c r="J84" i="6"/>
  <c r="S84" i="6"/>
  <c r="L84" i="6"/>
  <c r="I84" i="6"/>
  <c r="K83" i="6"/>
  <c r="J83" i="6"/>
  <c r="S83" i="6"/>
  <c r="L83" i="6"/>
  <c r="I83" i="6"/>
  <c r="K82" i="6"/>
  <c r="K106" i="6" s="1"/>
  <c r="J82" i="6"/>
  <c r="S82" i="6"/>
  <c r="L82" i="6"/>
  <c r="I82" i="6"/>
  <c r="P19" i="6"/>
  <c r="K10" i="1"/>
  <c r="H29" i="5"/>
  <c r="P29" i="5" s="1"/>
  <c r="P16" i="5"/>
  <c r="Z122" i="5"/>
  <c r="I64" i="5"/>
  <c r="V119" i="5"/>
  <c r="M119" i="5"/>
  <c r="F64" i="5" s="1"/>
  <c r="K118" i="5"/>
  <c r="J118" i="5"/>
  <c r="S118" i="5"/>
  <c r="L118" i="5"/>
  <c r="I118" i="5"/>
  <c r="K117" i="5"/>
  <c r="J117" i="5"/>
  <c r="S117" i="5"/>
  <c r="S119" i="5" s="1"/>
  <c r="H64" i="5" s="1"/>
  <c r="L117" i="5"/>
  <c r="I117" i="5"/>
  <c r="K116" i="5"/>
  <c r="J116" i="5"/>
  <c r="S116" i="5"/>
  <c r="L116" i="5"/>
  <c r="I116" i="5"/>
  <c r="I119" i="5" s="1"/>
  <c r="G64" i="5" s="1"/>
  <c r="V113" i="5"/>
  <c r="I63" i="5" s="1"/>
  <c r="K112" i="5"/>
  <c r="J112" i="5"/>
  <c r="S112" i="5"/>
  <c r="M112" i="5"/>
  <c r="M113" i="5" s="1"/>
  <c r="F63" i="5" s="1"/>
  <c r="I112" i="5"/>
  <c r="K111" i="5"/>
  <c r="J111" i="5"/>
  <c r="S111" i="5"/>
  <c r="M111" i="5"/>
  <c r="I111" i="5"/>
  <c r="K110" i="5"/>
  <c r="J110" i="5"/>
  <c r="S110" i="5"/>
  <c r="L110" i="5"/>
  <c r="I110" i="5"/>
  <c r="K109" i="5"/>
  <c r="J109" i="5"/>
  <c r="S109" i="5"/>
  <c r="S113" i="5" s="1"/>
  <c r="H63" i="5" s="1"/>
  <c r="L109" i="5"/>
  <c r="I109" i="5"/>
  <c r="I113" i="5" s="1"/>
  <c r="G63" i="5" s="1"/>
  <c r="I62" i="5"/>
  <c r="V106" i="5"/>
  <c r="V121" i="5" s="1"/>
  <c r="I65" i="5" s="1"/>
  <c r="M106" i="5"/>
  <c r="F62" i="5" s="1"/>
  <c r="K105" i="5"/>
  <c r="J105" i="5"/>
  <c r="S105" i="5"/>
  <c r="L105" i="5"/>
  <c r="L106" i="5" s="1"/>
  <c r="E62" i="5" s="1"/>
  <c r="I105" i="5"/>
  <c r="K104" i="5"/>
  <c r="J104" i="5"/>
  <c r="S104" i="5"/>
  <c r="L104" i="5"/>
  <c r="I104" i="5"/>
  <c r="I58" i="5"/>
  <c r="F58" i="5"/>
  <c r="V98" i="5"/>
  <c r="M98" i="5"/>
  <c r="K97" i="5"/>
  <c r="J97" i="5"/>
  <c r="S97" i="5"/>
  <c r="S98" i="5" s="1"/>
  <c r="H58" i="5" s="1"/>
  <c r="L97" i="5"/>
  <c r="L98" i="5" s="1"/>
  <c r="E58" i="5" s="1"/>
  <c r="I97" i="5"/>
  <c r="I98" i="5" s="1"/>
  <c r="G58" i="5" s="1"/>
  <c r="F57" i="5"/>
  <c r="V94" i="5"/>
  <c r="I57" i="5" s="1"/>
  <c r="M94" i="5"/>
  <c r="I94" i="5"/>
  <c r="G57" i="5" s="1"/>
  <c r="K93" i="5"/>
  <c r="J93" i="5"/>
  <c r="S93" i="5"/>
  <c r="S94" i="5" s="1"/>
  <c r="H57" i="5" s="1"/>
  <c r="L93" i="5"/>
  <c r="L94" i="5" s="1"/>
  <c r="E57" i="5" s="1"/>
  <c r="I93" i="5"/>
  <c r="V90" i="5"/>
  <c r="M90" i="5"/>
  <c r="M100" i="5" s="1"/>
  <c r="F59" i="5" s="1"/>
  <c r="K89" i="5"/>
  <c r="J89" i="5"/>
  <c r="S89" i="5"/>
  <c r="L89" i="5"/>
  <c r="I89" i="5"/>
  <c r="K88" i="5"/>
  <c r="J88" i="5"/>
  <c r="S88" i="5"/>
  <c r="L88" i="5"/>
  <c r="I88" i="5"/>
  <c r="K87" i="5"/>
  <c r="J87" i="5"/>
  <c r="S87" i="5"/>
  <c r="L87" i="5"/>
  <c r="I87" i="5"/>
  <c r="K86" i="5"/>
  <c r="J86" i="5"/>
  <c r="S86" i="5"/>
  <c r="L86" i="5"/>
  <c r="I86" i="5"/>
  <c r="K85" i="5"/>
  <c r="J85" i="5"/>
  <c r="S85" i="5"/>
  <c r="L85" i="5"/>
  <c r="I85" i="5"/>
  <c r="K84" i="5"/>
  <c r="K122" i="5" s="1"/>
  <c r="J84" i="5"/>
  <c r="S84" i="5"/>
  <c r="L84" i="5"/>
  <c r="I84" i="5"/>
  <c r="P19" i="5"/>
  <c r="K9" i="1"/>
  <c r="H29" i="4"/>
  <c r="P29" i="4" s="1"/>
  <c r="P16" i="4"/>
  <c r="Z124" i="4"/>
  <c r="V123" i="4"/>
  <c r="I65" i="4" s="1"/>
  <c r="F64" i="4"/>
  <c r="V121" i="4"/>
  <c r="I64" i="4" s="1"/>
  <c r="M121" i="4"/>
  <c r="K120" i="4"/>
  <c r="J120" i="4"/>
  <c r="S120" i="4"/>
  <c r="L120" i="4"/>
  <c r="I120" i="4"/>
  <c r="K119" i="4"/>
  <c r="J119" i="4"/>
  <c r="S119" i="4"/>
  <c r="S121" i="4" s="1"/>
  <c r="H64" i="4" s="1"/>
  <c r="L119" i="4"/>
  <c r="I119" i="4"/>
  <c r="I121" i="4" s="1"/>
  <c r="G64" i="4" s="1"/>
  <c r="I63" i="4"/>
  <c r="V116" i="4"/>
  <c r="K115" i="4"/>
  <c r="J115" i="4"/>
  <c r="S115" i="4"/>
  <c r="M115" i="4"/>
  <c r="I115" i="4"/>
  <c r="K114" i="4"/>
  <c r="J114" i="4"/>
  <c r="S114" i="4"/>
  <c r="M114" i="4"/>
  <c r="I114" i="4"/>
  <c r="K113" i="4"/>
  <c r="J113" i="4"/>
  <c r="S113" i="4"/>
  <c r="M113" i="4"/>
  <c r="I113" i="4"/>
  <c r="K112" i="4"/>
  <c r="J112" i="4"/>
  <c r="S112" i="4"/>
  <c r="M112" i="4"/>
  <c r="M116" i="4" s="1"/>
  <c r="F63" i="4" s="1"/>
  <c r="I112" i="4"/>
  <c r="K111" i="4"/>
  <c r="J111" i="4"/>
  <c r="S111" i="4"/>
  <c r="L111" i="4"/>
  <c r="L116" i="4" s="1"/>
  <c r="E63" i="4" s="1"/>
  <c r="I111" i="4"/>
  <c r="K110" i="4"/>
  <c r="J110" i="4"/>
  <c r="S110" i="4"/>
  <c r="S116" i="4" s="1"/>
  <c r="H63" i="4" s="1"/>
  <c r="L110" i="4"/>
  <c r="I110" i="4"/>
  <c r="I116" i="4" s="1"/>
  <c r="G63" i="4" s="1"/>
  <c r="I62" i="4"/>
  <c r="V107" i="4"/>
  <c r="K106" i="4"/>
  <c r="J106" i="4"/>
  <c r="S106" i="4"/>
  <c r="M106" i="4"/>
  <c r="I106" i="4"/>
  <c r="K105" i="4"/>
  <c r="J105" i="4"/>
  <c r="S105" i="4"/>
  <c r="S107" i="4" s="1"/>
  <c r="L105" i="4"/>
  <c r="I105" i="4"/>
  <c r="K104" i="4"/>
  <c r="J104" i="4"/>
  <c r="S104" i="4"/>
  <c r="L104" i="4"/>
  <c r="I104" i="4"/>
  <c r="K103" i="4"/>
  <c r="J103" i="4"/>
  <c r="S103" i="4"/>
  <c r="L103" i="4"/>
  <c r="I103" i="4"/>
  <c r="I58" i="4"/>
  <c r="S97" i="4"/>
  <c r="H58" i="4" s="1"/>
  <c r="V97" i="4"/>
  <c r="M97" i="4"/>
  <c r="F58" i="4" s="1"/>
  <c r="L97" i="4"/>
  <c r="E58" i="4" s="1"/>
  <c r="K96" i="4"/>
  <c r="J96" i="4"/>
  <c r="S96" i="4"/>
  <c r="L96" i="4"/>
  <c r="I96" i="4"/>
  <c r="I97" i="4" s="1"/>
  <c r="G58" i="4" s="1"/>
  <c r="I57" i="4"/>
  <c r="V93" i="4"/>
  <c r="M93" i="4"/>
  <c r="F57" i="4" s="1"/>
  <c r="L93" i="4"/>
  <c r="E57" i="4" s="1"/>
  <c r="K92" i="4"/>
  <c r="J92" i="4"/>
  <c r="S92" i="4"/>
  <c r="S93" i="4" s="1"/>
  <c r="H57" i="4" s="1"/>
  <c r="L92" i="4"/>
  <c r="I92" i="4"/>
  <c r="I93" i="4" s="1"/>
  <c r="G57" i="4" s="1"/>
  <c r="V89" i="4"/>
  <c r="M89" i="4"/>
  <c r="M99" i="4" s="1"/>
  <c r="F59" i="4" s="1"/>
  <c r="K88" i="4"/>
  <c r="J88" i="4"/>
  <c r="S88" i="4"/>
  <c r="L88" i="4"/>
  <c r="I88" i="4"/>
  <c r="K87" i="4"/>
  <c r="J87" i="4"/>
  <c r="S87" i="4"/>
  <c r="L87" i="4"/>
  <c r="I87" i="4"/>
  <c r="K86" i="4"/>
  <c r="J86" i="4"/>
  <c r="S86" i="4"/>
  <c r="L86" i="4"/>
  <c r="I86" i="4"/>
  <c r="K85" i="4"/>
  <c r="J85" i="4"/>
  <c r="S85" i="4"/>
  <c r="L85" i="4"/>
  <c r="I85" i="4"/>
  <c r="K84" i="4"/>
  <c r="K124" i="4" s="1"/>
  <c r="J84" i="4"/>
  <c r="S84" i="4"/>
  <c r="L84" i="4"/>
  <c r="I84" i="4"/>
  <c r="P19" i="4"/>
  <c r="K8" i="1"/>
  <c r="H29" i="3"/>
  <c r="P29" i="3" s="1"/>
  <c r="P16" i="3"/>
  <c r="Z140" i="3"/>
  <c r="V137" i="3"/>
  <c r="I65" i="3" s="1"/>
  <c r="M137" i="3"/>
  <c r="F65" i="3" s="1"/>
  <c r="K136" i="3"/>
  <c r="J136" i="3"/>
  <c r="S136" i="3"/>
  <c r="L136" i="3"/>
  <c r="I136" i="3"/>
  <c r="K135" i="3"/>
  <c r="J135" i="3"/>
  <c r="S135" i="3"/>
  <c r="S137" i="3" s="1"/>
  <c r="H65" i="3" s="1"/>
  <c r="L135" i="3"/>
  <c r="L137" i="3" s="1"/>
  <c r="E65" i="3" s="1"/>
  <c r="I135" i="3"/>
  <c r="I137" i="3" s="1"/>
  <c r="G65" i="3" s="1"/>
  <c r="V132" i="3"/>
  <c r="I64" i="3" s="1"/>
  <c r="K131" i="3"/>
  <c r="J131" i="3"/>
  <c r="S131" i="3"/>
  <c r="M131" i="3"/>
  <c r="I131" i="3"/>
  <c r="K130" i="3"/>
  <c r="J130" i="3"/>
  <c r="S130" i="3"/>
  <c r="M130" i="3"/>
  <c r="I130" i="3"/>
  <c r="K129" i="3"/>
  <c r="J129" i="3"/>
  <c r="S129" i="3"/>
  <c r="M129" i="3"/>
  <c r="I129" i="3"/>
  <c r="K128" i="3"/>
  <c r="J128" i="3"/>
  <c r="S128" i="3"/>
  <c r="M128" i="3"/>
  <c r="I128" i="3"/>
  <c r="K127" i="3"/>
  <c r="J127" i="3"/>
  <c r="S127" i="3"/>
  <c r="L127" i="3"/>
  <c r="I127" i="3"/>
  <c r="K126" i="3"/>
  <c r="J126" i="3"/>
  <c r="S126" i="3"/>
  <c r="S132" i="3" s="1"/>
  <c r="H64" i="3" s="1"/>
  <c r="L126" i="3"/>
  <c r="I126" i="3"/>
  <c r="I63" i="3"/>
  <c r="V123" i="3"/>
  <c r="K122" i="3"/>
  <c r="J122" i="3"/>
  <c r="S122" i="3"/>
  <c r="M122" i="3"/>
  <c r="M123" i="3" s="1"/>
  <c r="F63" i="3" s="1"/>
  <c r="I122" i="3"/>
  <c r="K121" i="3"/>
  <c r="J121" i="3"/>
  <c r="S121" i="3"/>
  <c r="S123" i="3" s="1"/>
  <c r="H63" i="3" s="1"/>
  <c r="L121" i="3"/>
  <c r="I121" i="3"/>
  <c r="K120" i="3"/>
  <c r="J120" i="3"/>
  <c r="S120" i="3"/>
  <c r="L120" i="3"/>
  <c r="I120" i="3"/>
  <c r="I123" i="3" s="1"/>
  <c r="G63" i="3" s="1"/>
  <c r="I62" i="3"/>
  <c r="V117" i="3"/>
  <c r="V139" i="3" s="1"/>
  <c r="I66" i="3" s="1"/>
  <c r="K116" i="3"/>
  <c r="J116" i="3"/>
  <c r="S116" i="3"/>
  <c r="M116" i="3"/>
  <c r="M117" i="3" s="1"/>
  <c r="F62" i="3" s="1"/>
  <c r="I116" i="3"/>
  <c r="K115" i="3"/>
  <c r="J115" i="3"/>
  <c r="S115" i="3"/>
  <c r="L115" i="3"/>
  <c r="I115" i="3"/>
  <c r="K114" i="3"/>
  <c r="J114" i="3"/>
  <c r="S114" i="3"/>
  <c r="L114" i="3"/>
  <c r="I114" i="3"/>
  <c r="K113" i="3"/>
  <c r="J113" i="3"/>
  <c r="S113" i="3"/>
  <c r="L113" i="3"/>
  <c r="I113" i="3"/>
  <c r="K112" i="3"/>
  <c r="J112" i="3"/>
  <c r="S112" i="3"/>
  <c r="S117" i="3" s="1"/>
  <c r="H62" i="3" s="1"/>
  <c r="L112" i="3"/>
  <c r="I112" i="3"/>
  <c r="S106" i="3"/>
  <c r="H58" i="3" s="1"/>
  <c r="V106" i="3"/>
  <c r="I58" i="3" s="1"/>
  <c r="M106" i="3"/>
  <c r="F58" i="3" s="1"/>
  <c r="K105" i="3"/>
  <c r="J105" i="3"/>
  <c r="S105" i="3"/>
  <c r="L105" i="3"/>
  <c r="L106" i="3" s="1"/>
  <c r="E58" i="3" s="1"/>
  <c r="I105" i="3"/>
  <c r="I106" i="3" s="1"/>
  <c r="G58" i="3" s="1"/>
  <c r="M102" i="3"/>
  <c r="F57" i="3" s="1"/>
  <c r="K101" i="3"/>
  <c r="J101" i="3"/>
  <c r="S101" i="3"/>
  <c r="L101" i="3"/>
  <c r="I101" i="3"/>
  <c r="K100" i="3"/>
  <c r="J100" i="3"/>
  <c r="S100" i="3"/>
  <c r="L100" i="3"/>
  <c r="I100" i="3"/>
  <c r="K99" i="3"/>
  <c r="J99" i="3"/>
  <c r="S99" i="3"/>
  <c r="L99" i="3"/>
  <c r="I99" i="3"/>
  <c r="K98" i="3"/>
  <c r="J98" i="3"/>
  <c r="S98" i="3"/>
  <c r="L98" i="3"/>
  <c r="I98" i="3"/>
  <c r="K97" i="3"/>
  <c r="J97" i="3"/>
  <c r="S97" i="3"/>
  <c r="L97" i="3"/>
  <c r="I97" i="3"/>
  <c r="K96" i="3"/>
  <c r="J96" i="3"/>
  <c r="V96" i="3"/>
  <c r="V102" i="3" s="1"/>
  <c r="I57" i="3" s="1"/>
  <c r="S96" i="3"/>
  <c r="L96" i="3"/>
  <c r="I96" i="3"/>
  <c r="K95" i="3"/>
  <c r="J95" i="3"/>
  <c r="S95" i="3"/>
  <c r="S102" i="3" s="1"/>
  <c r="H57" i="3" s="1"/>
  <c r="L95" i="3"/>
  <c r="I95" i="3"/>
  <c r="I102" i="3" s="1"/>
  <c r="G57" i="3" s="1"/>
  <c r="V92" i="3"/>
  <c r="M92" i="3"/>
  <c r="F56" i="3" s="1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J86" i="3"/>
  <c r="S86" i="3"/>
  <c r="L86" i="3"/>
  <c r="I86" i="3"/>
  <c r="K85" i="3"/>
  <c r="K140" i="3" s="1"/>
  <c r="J85" i="3"/>
  <c r="S85" i="3"/>
  <c r="L85" i="3"/>
  <c r="I85" i="3"/>
  <c r="P19" i="3"/>
  <c r="K7" i="1"/>
  <c r="H29" i="2"/>
  <c r="P29" i="2" s="1"/>
  <c r="P16" i="2"/>
  <c r="Z106" i="2"/>
  <c r="V105" i="2"/>
  <c r="I63" i="2" s="1"/>
  <c r="I62" i="2"/>
  <c r="F62" i="2"/>
  <c r="V103" i="2"/>
  <c r="M103" i="2"/>
  <c r="M105" i="2" s="1"/>
  <c r="F63" i="2" s="1"/>
  <c r="D16" i="2" s="1"/>
  <c r="K102" i="2"/>
  <c r="J102" i="2"/>
  <c r="S102" i="2"/>
  <c r="L102" i="2"/>
  <c r="I102" i="2"/>
  <c r="K101" i="2"/>
  <c r="J101" i="2"/>
  <c r="S101" i="2"/>
  <c r="S103" i="2" s="1"/>
  <c r="H62" i="2" s="1"/>
  <c r="L101" i="2"/>
  <c r="I101" i="2"/>
  <c r="I103" i="2" s="1"/>
  <c r="G62" i="2" s="1"/>
  <c r="S95" i="2"/>
  <c r="H58" i="2" s="1"/>
  <c r="V95" i="2"/>
  <c r="I58" i="2" s="1"/>
  <c r="M95" i="2"/>
  <c r="F58" i="2" s="1"/>
  <c r="K94" i="2"/>
  <c r="J94" i="2"/>
  <c r="S94" i="2"/>
  <c r="L94" i="2"/>
  <c r="L95" i="2" s="1"/>
  <c r="E58" i="2" s="1"/>
  <c r="I94" i="2"/>
  <c r="I95" i="2" s="1"/>
  <c r="G58" i="2" s="1"/>
  <c r="V91" i="2"/>
  <c r="I57" i="2" s="1"/>
  <c r="M91" i="2"/>
  <c r="F57" i="2" s="1"/>
  <c r="K90" i="2"/>
  <c r="J90" i="2"/>
  <c r="S90" i="2"/>
  <c r="S91" i="2" s="1"/>
  <c r="H57" i="2" s="1"/>
  <c r="L90" i="2"/>
  <c r="L91" i="2" s="1"/>
  <c r="E57" i="2" s="1"/>
  <c r="I90" i="2"/>
  <c r="I91" i="2" s="1"/>
  <c r="G57" i="2" s="1"/>
  <c r="I56" i="2"/>
  <c r="V87" i="2"/>
  <c r="M87" i="2"/>
  <c r="K86" i="2"/>
  <c r="J86" i="2"/>
  <c r="S86" i="2"/>
  <c r="L86" i="2"/>
  <c r="I86" i="2"/>
  <c r="K85" i="2"/>
  <c r="J85" i="2"/>
  <c r="S85" i="2"/>
  <c r="L85" i="2"/>
  <c r="I85" i="2"/>
  <c r="K84" i="2"/>
  <c r="J84" i="2"/>
  <c r="S84" i="2"/>
  <c r="L84" i="2"/>
  <c r="I84" i="2"/>
  <c r="K83" i="2"/>
  <c r="J83" i="2"/>
  <c r="S83" i="2"/>
  <c r="L83" i="2"/>
  <c r="I83" i="2"/>
  <c r="I87" i="2" s="1"/>
  <c r="G56" i="2" s="1"/>
  <c r="K82" i="2"/>
  <c r="K106" i="2" s="1"/>
  <c r="J82" i="2"/>
  <c r="S82" i="2"/>
  <c r="L82" i="2"/>
  <c r="L87" i="2" s="1"/>
  <c r="L97" i="2" s="1"/>
  <c r="E59" i="2" s="1"/>
  <c r="I82" i="2"/>
  <c r="P19" i="2"/>
  <c r="I132" i="3" l="1"/>
  <c r="G64" i="3" s="1"/>
  <c r="L102" i="3"/>
  <c r="E57" i="3" s="1"/>
  <c r="I117" i="3"/>
  <c r="G62" i="3" s="1"/>
  <c r="L117" i="3"/>
  <c r="E62" i="3" s="1"/>
  <c r="L123" i="3"/>
  <c r="E63" i="3" s="1"/>
  <c r="L132" i="3"/>
  <c r="E64" i="3" s="1"/>
  <c r="M132" i="3"/>
  <c r="F64" i="3" s="1"/>
  <c r="I107" i="4"/>
  <c r="G62" i="4" s="1"/>
  <c r="L107" i="4"/>
  <c r="E62" i="4" s="1"/>
  <c r="M107" i="4"/>
  <c r="F62" i="4" s="1"/>
  <c r="L121" i="4"/>
  <c r="E64" i="4" s="1"/>
  <c r="I106" i="5"/>
  <c r="G62" i="5" s="1"/>
  <c r="L113" i="5"/>
  <c r="E63" i="5" s="1"/>
  <c r="L119" i="5"/>
  <c r="E64" i="5" s="1"/>
  <c r="I103" i="6"/>
  <c r="G62" i="6" s="1"/>
  <c r="L106" i="7"/>
  <c r="E62" i="7" s="1"/>
  <c r="M113" i="7"/>
  <c r="F64" i="7" s="1"/>
  <c r="D16" i="7" s="1"/>
  <c r="M106" i="7"/>
  <c r="F62" i="7" s="1"/>
  <c r="L111" i="7"/>
  <c r="E63" i="7" s="1"/>
  <c r="L80" i="8"/>
  <c r="E56" i="8" s="1"/>
  <c r="M80" i="8"/>
  <c r="M82" i="8" s="1"/>
  <c r="F57" i="8" s="1"/>
  <c r="D16" i="8" s="1"/>
  <c r="I82" i="8"/>
  <c r="G57" i="8" s="1"/>
  <c r="E16" i="8" s="1"/>
  <c r="P22" i="8" s="1"/>
  <c r="I57" i="8"/>
  <c r="S80" i="8"/>
  <c r="H56" i="8" s="1"/>
  <c r="E23" i="8"/>
  <c r="E21" i="8"/>
  <c r="S113" i="7"/>
  <c r="H64" i="7" s="1"/>
  <c r="H62" i="7"/>
  <c r="V114" i="7"/>
  <c r="I66" i="7" s="1"/>
  <c r="M114" i="7"/>
  <c r="F66" i="7" s="1"/>
  <c r="F56" i="7"/>
  <c r="I113" i="7"/>
  <c r="G64" i="7" s="1"/>
  <c r="E16" i="7" s="1"/>
  <c r="I89" i="7"/>
  <c r="G56" i="7" s="1"/>
  <c r="I99" i="7"/>
  <c r="G59" i="7" s="1"/>
  <c r="E15" i="7" s="1"/>
  <c r="P22" i="7" s="1"/>
  <c r="L89" i="7"/>
  <c r="E56" i="7" s="1"/>
  <c r="I56" i="7"/>
  <c r="L99" i="7"/>
  <c r="E59" i="7" s="1"/>
  <c r="C15" i="7" s="1"/>
  <c r="M99" i="7"/>
  <c r="F59" i="7" s="1"/>
  <c r="D15" i="7" s="1"/>
  <c r="V99" i="7"/>
  <c r="I59" i="7" s="1"/>
  <c r="S89" i="7"/>
  <c r="H56" i="7" s="1"/>
  <c r="S99" i="7"/>
  <c r="H59" i="7" s="1"/>
  <c r="S97" i="6"/>
  <c r="H59" i="6" s="1"/>
  <c r="V106" i="6"/>
  <c r="I65" i="6" s="1"/>
  <c r="L103" i="6"/>
  <c r="E62" i="6" s="1"/>
  <c r="I62" i="6"/>
  <c r="F56" i="6"/>
  <c r="I87" i="6"/>
  <c r="G56" i="6" s="1"/>
  <c r="S103" i="6"/>
  <c r="H62" i="6" s="1"/>
  <c r="L87" i="6"/>
  <c r="E56" i="6" s="1"/>
  <c r="I56" i="6"/>
  <c r="L97" i="6"/>
  <c r="E59" i="6" s="1"/>
  <c r="C15" i="6" s="1"/>
  <c r="M97" i="6"/>
  <c r="F59" i="6" s="1"/>
  <c r="D15" i="6" s="1"/>
  <c r="V97" i="6"/>
  <c r="I59" i="6" s="1"/>
  <c r="S121" i="5"/>
  <c r="H65" i="5" s="1"/>
  <c r="S90" i="5"/>
  <c r="H56" i="5" s="1"/>
  <c r="F56" i="5"/>
  <c r="M121" i="5"/>
  <c r="F65" i="5" s="1"/>
  <c r="D16" i="5" s="1"/>
  <c r="I90" i="5"/>
  <c r="G56" i="5" s="1"/>
  <c r="S106" i="5"/>
  <c r="H62" i="5" s="1"/>
  <c r="L90" i="5"/>
  <c r="E56" i="5" s="1"/>
  <c r="I56" i="5"/>
  <c r="V100" i="5"/>
  <c r="I59" i="5" s="1"/>
  <c r="D15" i="5"/>
  <c r="L123" i="4"/>
  <c r="E65" i="4" s="1"/>
  <c r="V124" i="4"/>
  <c r="I67" i="4" s="1"/>
  <c r="C16" i="4"/>
  <c r="S124" i="4"/>
  <c r="H67" i="4" s="1"/>
  <c r="S123" i="4"/>
  <c r="H65" i="4" s="1"/>
  <c r="H62" i="4"/>
  <c r="V99" i="4"/>
  <c r="I59" i="4" s="1"/>
  <c r="S89" i="4"/>
  <c r="H56" i="4" s="1"/>
  <c r="S99" i="4"/>
  <c r="H59" i="4" s="1"/>
  <c r="I123" i="4"/>
  <c r="G65" i="4" s="1"/>
  <c r="E16" i="4" s="1"/>
  <c r="I89" i="4"/>
  <c r="G56" i="4" s="1"/>
  <c r="F56" i="4"/>
  <c r="L89" i="4"/>
  <c r="E56" i="4" s="1"/>
  <c r="I56" i="4"/>
  <c r="D15" i="4"/>
  <c r="V140" i="3"/>
  <c r="I68" i="3" s="1"/>
  <c r="I92" i="3"/>
  <c r="G56" i="3" s="1"/>
  <c r="L92" i="3"/>
  <c r="E56" i="3" s="1"/>
  <c r="I56" i="3"/>
  <c r="M108" i="3"/>
  <c r="F59" i="3" s="1"/>
  <c r="D15" i="3" s="1"/>
  <c r="I139" i="3"/>
  <c r="G66" i="3" s="1"/>
  <c r="E16" i="3" s="1"/>
  <c r="V108" i="3"/>
  <c r="I59" i="3" s="1"/>
  <c r="M139" i="3"/>
  <c r="F66" i="3" s="1"/>
  <c r="D16" i="3" s="1"/>
  <c r="S92" i="3"/>
  <c r="H56" i="3" s="1"/>
  <c r="S139" i="3"/>
  <c r="H66" i="3" s="1"/>
  <c r="M106" i="2"/>
  <c r="F65" i="2" s="1"/>
  <c r="S105" i="2"/>
  <c r="H63" i="2" s="1"/>
  <c r="E56" i="2"/>
  <c r="L103" i="2"/>
  <c r="E62" i="2" s="1"/>
  <c r="F56" i="2"/>
  <c r="I105" i="2"/>
  <c r="G63" i="2" s="1"/>
  <c r="I97" i="2"/>
  <c r="G59" i="2" s="1"/>
  <c r="E15" i="2" s="1"/>
  <c r="M97" i="2"/>
  <c r="F59" i="2" s="1"/>
  <c r="D15" i="2" s="1"/>
  <c r="V97" i="2"/>
  <c r="I59" i="2" s="1"/>
  <c r="S87" i="2"/>
  <c r="H56" i="2" s="1"/>
  <c r="E16" i="2"/>
  <c r="C15" i="2"/>
  <c r="P22" i="2" l="1"/>
  <c r="L139" i="3"/>
  <c r="E66" i="3" s="1"/>
  <c r="C16" i="3" s="1"/>
  <c r="L99" i="4"/>
  <c r="E59" i="4" s="1"/>
  <c r="C15" i="4" s="1"/>
  <c r="M123" i="4"/>
  <c r="L121" i="5"/>
  <c r="E65" i="5" s="1"/>
  <c r="C16" i="5" s="1"/>
  <c r="I121" i="5"/>
  <c r="G65" i="5" s="1"/>
  <c r="E16" i="5" s="1"/>
  <c r="I97" i="6"/>
  <c r="G59" i="6" s="1"/>
  <c r="E15" i="6" s="1"/>
  <c r="I105" i="6"/>
  <c r="G63" i="6" s="1"/>
  <c r="E16" i="6" s="1"/>
  <c r="P22" i="6" s="1"/>
  <c r="L113" i="7"/>
  <c r="E64" i="7" s="1"/>
  <c r="C16" i="7" s="1"/>
  <c r="P23" i="8"/>
  <c r="E22" i="8"/>
  <c r="P25" i="8" s="1"/>
  <c r="P21" i="8"/>
  <c r="E19" i="8"/>
  <c r="L82" i="8"/>
  <c r="E57" i="8" s="1"/>
  <c r="C16" i="8" s="1"/>
  <c r="M83" i="8"/>
  <c r="F59" i="8" s="1"/>
  <c r="F56" i="8"/>
  <c r="S82" i="8"/>
  <c r="H57" i="8" s="1"/>
  <c r="I83" i="8"/>
  <c r="L83" i="8"/>
  <c r="E59" i="8" s="1"/>
  <c r="S114" i="7"/>
  <c r="H66" i="7" s="1"/>
  <c r="L114" i="7"/>
  <c r="E66" i="7" s="1"/>
  <c r="I114" i="7"/>
  <c r="P23" i="7"/>
  <c r="E23" i="7"/>
  <c r="E22" i="7"/>
  <c r="E21" i="7"/>
  <c r="E19" i="7"/>
  <c r="P21" i="7"/>
  <c r="E23" i="6"/>
  <c r="M106" i="6"/>
  <c r="F65" i="6" s="1"/>
  <c r="I106" i="6"/>
  <c r="S105" i="6"/>
  <c r="H63" i="6" s="1"/>
  <c r="L105" i="6"/>
  <c r="E63" i="6" s="1"/>
  <c r="C16" i="6" s="1"/>
  <c r="E21" i="6"/>
  <c r="E22" i="6"/>
  <c r="M122" i="5"/>
  <c r="F67" i="5" s="1"/>
  <c r="S100" i="5"/>
  <c r="H59" i="5" s="1"/>
  <c r="S122" i="5"/>
  <c r="H67" i="5" s="1"/>
  <c r="L100" i="5"/>
  <c r="E59" i="5" s="1"/>
  <c r="C15" i="5" s="1"/>
  <c r="L122" i="5"/>
  <c r="E67" i="5" s="1"/>
  <c r="I100" i="5"/>
  <c r="G59" i="5" s="1"/>
  <c r="E15" i="5" s="1"/>
  <c r="V122" i="5"/>
  <c r="I67" i="5" s="1"/>
  <c r="L124" i="4"/>
  <c r="E67" i="4" s="1"/>
  <c r="I99" i="4"/>
  <c r="G59" i="4" s="1"/>
  <c r="E15" i="4" s="1"/>
  <c r="P23" i="4" s="1"/>
  <c r="P21" i="4"/>
  <c r="L108" i="3"/>
  <c r="E59" i="3" s="1"/>
  <c r="C15" i="3" s="1"/>
  <c r="S108" i="3"/>
  <c r="H59" i="3" s="1"/>
  <c r="S140" i="3"/>
  <c r="H68" i="3" s="1"/>
  <c r="I108" i="3"/>
  <c r="M140" i="3"/>
  <c r="F68" i="3" s="1"/>
  <c r="L105" i="2"/>
  <c r="E63" i="2" s="1"/>
  <c r="C16" i="2" s="1"/>
  <c r="V106" i="2"/>
  <c r="I65" i="2" s="1"/>
  <c r="S97" i="2"/>
  <c r="I106" i="2"/>
  <c r="L106" i="2"/>
  <c r="E65" i="2" s="1"/>
  <c r="P23" i="2"/>
  <c r="E21" i="2"/>
  <c r="E19" i="2"/>
  <c r="E22" i="2"/>
  <c r="P21" i="2"/>
  <c r="E23" i="2"/>
  <c r="G65" i="2" l="1"/>
  <c r="B7" i="1"/>
  <c r="F65" i="4"/>
  <c r="D16" i="4" s="1"/>
  <c r="M124" i="4"/>
  <c r="F67" i="4" s="1"/>
  <c r="G65" i="6"/>
  <c r="B11" i="1"/>
  <c r="E19" i="6"/>
  <c r="P23" i="6"/>
  <c r="P21" i="6"/>
  <c r="G66" i="7"/>
  <c r="B12" i="1"/>
  <c r="P27" i="8"/>
  <c r="C13" i="1"/>
  <c r="G59" i="8"/>
  <c r="B13" i="1"/>
  <c r="S83" i="8"/>
  <c r="H59" i="8" s="1"/>
  <c r="P25" i="7"/>
  <c r="S106" i="6"/>
  <c r="H65" i="6" s="1"/>
  <c r="L106" i="6"/>
  <c r="E65" i="6" s="1"/>
  <c r="I122" i="5"/>
  <c r="E21" i="5"/>
  <c r="E19" i="5"/>
  <c r="E22" i="5"/>
  <c r="P21" i="5"/>
  <c r="P23" i="5"/>
  <c r="P22" i="5"/>
  <c r="E23" i="5"/>
  <c r="P22" i="4"/>
  <c r="E19" i="4"/>
  <c r="E23" i="4"/>
  <c r="E22" i="4"/>
  <c r="E21" i="4"/>
  <c r="P25" i="4" s="1"/>
  <c r="I124" i="4"/>
  <c r="L140" i="3"/>
  <c r="E68" i="3" s="1"/>
  <c r="G59" i="3"/>
  <c r="E15" i="3" s="1"/>
  <c r="I140" i="3"/>
  <c r="H59" i="2"/>
  <c r="S106" i="2"/>
  <c r="H65" i="2" s="1"/>
  <c r="P25" i="2"/>
  <c r="P27" i="2" l="1"/>
  <c r="C7" i="1"/>
  <c r="G7" i="1" s="1"/>
  <c r="G68" i="3"/>
  <c r="B8" i="1"/>
  <c r="P27" i="4"/>
  <c r="C9" i="1"/>
  <c r="G67" i="4"/>
  <c r="B9" i="1"/>
  <c r="G9" i="1" s="1"/>
  <c r="G67" i="5"/>
  <c r="B10" i="1"/>
  <c r="P25" i="6"/>
  <c r="P27" i="7"/>
  <c r="C12" i="1"/>
  <c r="G12" i="1"/>
  <c r="G13" i="1"/>
  <c r="B14" i="1"/>
  <c r="H28" i="8"/>
  <c r="P28" i="8" s="1"/>
  <c r="P30" i="8" s="1"/>
  <c r="P25" i="5"/>
  <c r="P21" i="3"/>
  <c r="E21" i="3"/>
  <c r="P22" i="3"/>
  <c r="E23" i="3"/>
  <c r="E22" i="3"/>
  <c r="E19" i="3"/>
  <c r="P23" i="3"/>
  <c r="H28" i="2" l="1"/>
  <c r="P28" i="2" s="1"/>
  <c r="P30" i="2" s="1"/>
  <c r="H28" i="4"/>
  <c r="P28" i="4" s="1"/>
  <c r="P30" i="4" s="1"/>
  <c r="P27" i="5"/>
  <c r="C10" i="1"/>
  <c r="G10" i="1" s="1"/>
  <c r="C11" i="1"/>
  <c r="G11" i="1" s="1"/>
  <c r="P27" i="6"/>
  <c r="P30" i="7"/>
  <c r="H28" i="7"/>
  <c r="P28" i="7" s="1"/>
  <c r="P25" i="3"/>
  <c r="P27" i="3" l="1"/>
  <c r="C8" i="1"/>
  <c r="G8" i="1" s="1"/>
  <c r="G14" i="1" s="1"/>
  <c r="H28" i="5"/>
  <c r="P28" i="5" s="1"/>
  <c r="P30" i="5" s="1"/>
  <c r="H28" i="6"/>
  <c r="P28" i="6" s="1"/>
  <c r="P30" i="6" s="1"/>
  <c r="C14" i="1"/>
  <c r="B15" i="1" l="1"/>
  <c r="G15" i="1" s="1"/>
  <c r="B16" i="1"/>
  <c r="G16" i="1" s="1"/>
  <c r="G17" i="1" s="1"/>
  <c r="H28" i="3"/>
  <c r="P28" i="3" s="1"/>
  <c r="P30" i="3" s="1"/>
</calcChain>
</file>

<file path=xl/sharedStrings.xml><?xml version="1.0" encoding="utf-8"?>
<sst xmlns="http://schemas.openxmlformats.org/spreadsheetml/2006/main" count="1124" uniqueCount="198">
  <si>
    <t>Rekapitulácia rozpočtu</t>
  </si>
  <si>
    <t>Stavba Úprava interiéru MŠ Rudlov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</si>
  <si>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</si>
  <si>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</si>
  <si>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</si>
  <si>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</si>
  <si>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</si>
  <si>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</si>
  <si>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</si>
  <si>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</si>
  <si>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</si>
  <si>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</si>
  <si>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104 Jedáleň</t>
  </si>
  <si>
    <t>105 Umyváreň</t>
  </si>
  <si>
    <t>106 WC Deti</t>
  </si>
  <si>
    <t>107 Herňa</t>
  </si>
  <si>
    <t>108 Izolácia</t>
  </si>
  <si>
    <t>109 Kuchyňa</t>
  </si>
  <si>
    <t>113 WC</t>
  </si>
  <si>
    <t>Krycí list rozpočtu</t>
  </si>
  <si>
    <t>Objekt 104 Jedáleň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</si>
  <si>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</si>
  <si>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</si>
  <si>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</si>
  <si>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</si>
  <si>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</si>
  <si>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24. 4. 2020</t>
  </si>
  <si>
    <t>Odberateľ: Obec Rudlov</t>
  </si>
  <si>
    <t xml:space="preserve">Projektant: 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</si>
  <si>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</si>
  <si>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</si>
  <si>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</si>
  <si>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</si>
  <si>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</si>
  <si>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</si>
  <si>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</si>
  <si>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</si>
  <si>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</si>
  <si>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</si>
  <si>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</si>
  <si>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</si>
  <si>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</si>
  <si>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</si>
  <si>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</si>
  <si>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</si>
  <si>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</si>
  <si>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</si>
  <si>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</si>
  <si>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</si>
  <si>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</si>
  <si>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</si>
  <si>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</si>
  <si>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</si>
  <si>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</si>
  <si>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</si>
  <si>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</si>
  <si>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</si>
  <si>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</si>
  <si>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</si>
  <si>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</si>
  <si>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</si>
  <si>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</si>
  <si>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24. 4. 2020</t>
  </si>
  <si>
    <t>Prehľad rozpočtových nákladov</t>
  </si>
  <si>
    <t>Práce HSV</t>
  </si>
  <si>
    <t xml:space="preserve">   POVRCHOVÉ ÚPRAVY</t>
  </si>
  <si>
    <t xml:space="preserve">   OSTATNÉ PRÁCE</t>
  </si>
  <si>
    <t xml:space="preserve">   PRESUNY HMÔT</t>
  </si>
  <si>
    <t>Práce PSV</t>
  </si>
  <si>
    <t xml:space="preserve">   NÁTERY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</si>
  <si>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</si>
  <si>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</si>
  <si>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</si>
  <si>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</si>
  <si>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</si>
  <si>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</si>
  <si>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</si>
  <si>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</si>
  <si>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</si>
  <si>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</si>
  <si>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</si>
  <si>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</si>
  <si>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</si>
  <si>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</si>
  <si>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</si>
  <si>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Úprava interiéru MŠ Rudlov</t>
  </si>
  <si>
    <t>611461115</t>
  </si>
  <si>
    <t>Príprava podkladu,prednástrek BAUMIT-Betonkontakt alebo ekvivalent,pod omietky stropov,zvýšenie priľnavosti náterom</t>
  </si>
  <si>
    <t>m2</t>
  </si>
  <si>
    <t>611461143</t>
  </si>
  <si>
    <t>Baumit Vnútorná jemná štuková FeinPutz alebo ekvivalent omietka stropov, miešanie v miešačke, ručné nanášanie, hrúbka 4 mm</t>
  </si>
  <si>
    <t>612465115</t>
  </si>
  <si>
    <t>Príprava podkladu,prednástrek BAUMIT-Betonkontakt alebo ekvivalent,pod omietky vnút.stien,zvýšenie priľnavosti náteru</t>
  </si>
  <si>
    <t>612465138</t>
  </si>
  <si>
    <t>Vnútorná omietka stien BAUMIT alebo ekvivalent,vápenná biela,jemná štuková,miešanie strojne,nanášanie ručne hr.4 mm</t>
  </si>
  <si>
    <t>612481119</t>
  </si>
  <si>
    <t>Potiahnutie vnútorných alebo vonkajších stien a ostatných plôch sklotextílnou mriežkou do lepidla</t>
  </si>
  <si>
    <t>952901111</t>
  </si>
  <si>
    <t>Vyčistenie budov pri výške podlaží do 4m</t>
  </si>
  <si>
    <t>999281111</t>
  </si>
  <si>
    <t>Presun hmôt pre opravy a údržbu objektov vrátane vonkajších plášťov výšky do 25 m</t>
  </si>
  <si>
    <t>t</t>
  </si>
  <si>
    <t>783894412</t>
  </si>
  <si>
    <t>Náter farbami ekologickými riediteľnými vodou PAMAKRYLOM IN alebo ekvivalent bielym pre interiér stropov dvojnásobný</t>
  </si>
  <si>
    <t>783894422</t>
  </si>
  <si>
    <t>Náter farbami ekologickými riediteľnými vodou PAMAKRYLOM IN alebo ekvivalent bielym pre interiér stien dvojnásobný</t>
  </si>
  <si>
    <t>Objekt 105 Umyváreň</t>
  </si>
  <si>
    <t xml:space="preserve">   ZTI - ZARIAĎOVACIE PREDMETY</t>
  </si>
  <si>
    <t xml:space="preserve">   PODLAHY A DLAŽBY KERAMICKÉ</t>
  </si>
  <si>
    <t xml:space="preserve">   OBKLADY KERAMICKÉ</t>
  </si>
  <si>
    <t>Príprava podkladu,prednástrek BAUMIT-Betonkontakt alebo ekvivalent ,pod omietky vnút.stien,zvýšenie priľnavosti náteru</t>
  </si>
  <si>
    <t>632451033</t>
  </si>
  <si>
    <t>Vyrovnávací poter stropov MC 15 hr 40 mm</t>
  </si>
  <si>
    <t>632477005</t>
  </si>
  <si>
    <t>Nivelačná stierka podlahová KNAUF alebo ekvivalent hrúbky 3mm</t>
  </si>
  <si>
    <t>965043320</t>
  </si>
  <si>
    <t>Búranie podkladov pod dlažby,liatych dlažieb a mazanín,betón s poterom,teracom hr.do 100 mm -2,200 t</t>
  </si>
  <si>
    <t xml:space="preserve">M3   </t>
  </si>
  <si>
    <t>979082111</t>
  </si>
  <si>
    <t>Vnútrostavenisková doprava sutiny a vybúraných hmôt do 10 m</t>
  </si>
  <si>
    <t>979082121</t>
  </si>
  <si>
    <t>Vnútrostavenisková doprava sutiny a vybúraných hmôt za každých ďalších 5 m</t>
  </si>
  <si>
    <t>SKLADKA</t>
  </si>
  <si>
    <t>Poplatok za uloženie sute na skládku</t>
  </si>
  <si>
    <t>T</t>
  </si>
  <si>
    <t>979082315</t>
  </si>
  <si>
    <t>Vodorovná doprava sutiny a vybúraných hmôt bez naloženia ale so zložením do 3000 m</t>
  </si>
  <si>
    <t>979082319</t>
  </si>
  <si>
    <t>Príplatok k cenám za každých ďalších aj začatých 1000 m</t>
  </si>
  <si>
    <t>725219201</t>
  </si>
  <si>
    <t xml:space="preserve">Montáž umývadiel bez výtokových armatúr na konzoly   </t>
  </si>
  <si>
    <t>súb.</t>
  </si>
  <si>
    <t>725829201</t>
  </si>
  <si>
    <t xml:space="preserve">Montáž batérií umývadlových a drezových nástenných s mechanickým ovládaním klasických, pákových   </t>
  </si>
  <si>
    <t>ks</t>
  </si>
  <si>
    <t>998725101</t>
  </si>
  <si>
    <t>Presun hmôt pre zariaďovacie predmety v objektoch výšky do 6 m</t>
  </si>
  <si>
    <t>6420138340</t>
  </si>
  <si>
    <t xml:space="preserve">KERAMIKA ZDRAVOTECHNICKÁ Sanitárna keramika JIKA Umývadlá Umývadielko keramické MIO-45 alebo ekvivalent, 450x360x160 mm, biela   </t>
  </si>
  <si>
    <t>5514644580</t>
  </si>
  <si>
    <t>ARMATÚRY INŠTALAČNÉ BYTOVÉ A OSTATNÉ Armatúry a príslušenstvo Armatúry a príslušenstvo  umývadlová nástenná batéria páková</t>
  </si>
  <si>
    <t>771576107</t>
  </si>
  <si>
    <t>Montáž podláh z dlaždíc keram. ukl. do tmelu flexibil..200x200mm, škárovanie</t>
  </si>
  <si>
    <t>998771101</t>
  </si>
  <si>
    <t>Presun hmôt pre podlahy z dlaždíc v objektoch výšky do 6m</t>
  </si>
  <si>
    <t>5976412800</t>
  </si>
  <si>
    <t>Dlaždice keramické TUBADZIN PASTEL pololesklá 20x20 cm, Mono Green alebo ekvivalent. 1. trieda</t>
  </si>
  <si>
    <t>M2</t>
  </si>
  <si>
    <t>781445208</t>
  </si>
  <si>
    <t>Montáž obkladov stien z obkladačiek hutných,keramických do tmelu flexibil., veľkosť 200x200 mm, škárovanie</t>
  </si>
  <si>
    <t>998781101</t>
  </si>
  <si>
    <t>Presun hmôt pre obklady keramické v objektoch výšky do   6 m</t>
  </si>
  <si>
    <t>5978152000</t>
  </si>
  <si>
    <t>Obkladačky keramické TUBADZIN PASTEL 20x20 cm, Pastel Yellow alebo ekvivalent</t>
  </si>
  <si>
    <t>Obkladačky keramické TUBADZIN PASTEL 20x20 cm, Pastel Light Green alebo ekvivalent</t>
  </si>
  <si>
    <t>Obkladačky keramické TUBADZIN PASTEL 20x20 cm, Pastel Orange alebo ekvivalent</t>
  </si>
  <si>
    <t>Obkladačky keramické TUBADZIN PASTEL 20x20 cm, Pastel White alebo ekvivalent</t>
  </si>
  <si>
    <t>Objekt 106 WC Deti</t>
  </si>
  <si>
    <t>725119305</t>
  </si>
  <si>
    <t>Montáž záchodovej misy kombinovanej</t>
  </si>
  <si>
    <t>súb</t>
  </si>
  <si>
    <t>725119306</t>
  </si>
  <si>
    <t>Montáž zariadenia záchoda, príplatok za použitie silikónového tmelu</t>
  </si>
  <si>
    <t>6420120090</t>
  </si>
  <si>
    <t>Sanitárna keramika   WC kombi detské, sedátko</t>
  </si>
  <si>
    <t>kus</t>
  </si>
  <si>
    <t>Objekt 107 Herňa</t>
  </si>
  <si>
    <t xml:space="preserve">   DREVOSTAVBY</t>
  </si>
  <si>
    <t xml:space="preserve">   PODLAHY VLYSOVÉ A PARKETOVÉ</t>
  </si>
  <si>
    <t>Príprava podkladu,prednástrek BAUMIT-Betonkontakt alebo ekvivalent, pod omietky vnút.stien,zvýšenie priľnavosti náteru</t>
  </si>
  <si>
    <t>763111233</t>
  </si>
  <si>
    <t>KNAUF alebo ekvivalent Priečka s jednoduchou konštrukciou zo stojok W111 hrúbky 130 mm s izoláciou, jednovrstvovo opláštená sadrokartónovou doskou GKBI 1x 15 mm</t>
  </si>
  <si>
    <t>998763301</t>
  </si>
  <si>
    <t>Presun hmôt pre sádrokartónové konštrukcie v objektoch výšky do 7 m</t>
  </si>
  <si>
    <t>775551210</t>
  </si>
  <si>
    <t>Montáž laminátovej podlahy s podložkou, parozábranou a s olištovaním z tabúľ 1286 x 194 mm</t>
  </si>
  <si>
    <t>998775101</t>
  </si>
  <si>
    <t>Presun hmôt pre podlahy vlysové a parketové v objektoch výšky do   6 m</t>
  </si>
  <si>
    <t>6119800400</t>
  </si>
  <si>
    <t>Laminátová podlaha CLASSAEN DUB ASTURIA X-JOY, alebo ekvivalent hr. 8 mm, trieda 32/AC4, 1286x194 mm</t>
  </si>
  <si>
    <t>6119800951</t>
  </si>
  <si>
    <t>Lišta soklová s ukončeniami a rohmi</t>
  </si>
  <si>
    <t>m</t>
  </si>
  <si>
    <t>783894622</t>
  </si>
  <si>
    <t>Náter farbami ekologickými riediteľnými vodou SADAKRINOM alebo ekvivalent bielym pre náter sadrokartón. stien 2x</t>
  </si>
  <si>
    <t>Objekt 108 Izolácia</t>
  </si>
  <si>
    <t>Vnútorná omietka stien BAUMIT alebo ekvivalent, vápenná biela,jemná štuková,miešanie strojne,nanášanie ručne hr.4 mm</t>
  </si>
  <si>
    <t>Objekt 109 Kuchyňa</t>
  </si>
  <si>
    <t>Príprava podkladu,prednástrek BAUMIT-Betonkontakt alebo ekvivalent, pod omietky stropov,zvýšenie priľnavosti náterom</t>
  </si>
  <si>
    <t>632451055</t>
  </si>
  <si>
    <t>Poter pieskovocementový hr. do 50 mm</t>
  </si>
  <si>
    <t>Objekt 113 WC</t>
  </si>
  <si>
    <t>6420136050</t>
  </si>
  <si>
    <t xml:space="preserve"> WC kombi, sedátko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</si>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</sst>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FFFFFF"/>
      <name val="Calibri"/>
      <family val="2"/>
      <charset val="238"/>
      <scheme val="minor"/>
    </font>
    <font>
      <sz val="8"/>
      <color rgb="FF0000FF"/>
      <name val="Arial CE"/>
      <charset val="238"/>
    </font>
    <font>
      <sz val="11"/>
      <color rgb="FF0000FF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5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3" xfId="0" applyNumberFormat="1" applyFont="1" applyFill="1" applyBorder="1"/>
    <xf numFmtId="164" fontId="1" fillId="0" borderId="64" xfId="0" applyNumberFormat="1" applyFont="1" applyFill="1" applyBorder="1"/>
    <xf numFmtId="0" fontId="1" fillId="0" borderId="67" xfId="0" applyFont="1" applyFill="1" applyBorder="1"/>
    <xf numFmtId="164" fontId="1" fillId="0" borderId="68" xfId="0" applyNumberFormat="1" applyFont="1" applyFill="1" applyBorder="1"/>
    <xf numFmtId="164" fontId="1" fillId="0" borderId="8" xfId="0" applyNumberFormat="1" applyFont="1" applyFill="1" applyBorder="1"/>
    <xf numFmtId="164" fontId="1" fillId="0" borderId="69" xfId="0" applyNumberFormat="1" applyFont="1" applyFill="1" applyBorder="1"/>
    <xf numFmtId="0" fontId="1" fillId="0" borderId="18" xfId="0" applyFont="1" applyFill="1" applyBorder="1"/>
    <xf numFmtId="0" fontId="1" fillId="0" borderId="68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5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6" fillId="0" borderId="67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1" xfId="0" applyFill="1" applyBorder="1"/>
    <xf numFmtId="0" fontId="13" fillId="0" borderId="91" xfId="0" applyFont="1" applyFill="1" applyBorder="1"/>
    <xf numFmtId="0" fontId="0" fillId="0" borderId="92" xfId="0" applyFill="1" applyBorder="1"/>
    <xf numFmtId="0" fontId="0" fillId="0" borderId="93" xfId="0" applyFill="1" applyBorder="1"/>
    <xf numFmtId="0" fontId="0" fillId="0" borderId="94" xfId="0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1" fillId="0" borderId="98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99" xfId="0" applyFill="1" applyBorder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4" xfId="0" applyFont="1" applyBorder="1"/>
    <xf numFmtId="164" fontId="6" fillId="0" borderId="84" xfId="0" applyNumberFormat="1" applyFont="1" applyBorder="1"/>
    <xf numFmtId="165" fontId="6" fillId="0" borderId="84" xfId="0" applyNumberFormat="1" applyFont="1" applyBorder="1"/>
    <xf numFmtId="0" fontId="11" fillId="0" borderId="84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6" xfId="0" applyNumberFormat="1" applyFont="1" applyBorder="1"/>
    <xf numFmtId="165" fontId="14" fillId="0" borderId="66" xfId="0" applyNumberFormat="1" applyFont="1" applyBorder="1"/>
    <xf numFmtId="165" fontId="15" fillId="0" borderId="66" xfId="0" applyNumberFormat="1" applyFont="1" applyBorder="1"/>
    <xf numFmtId="0" fontId="16" fillId="0" borderId="66" xfId="0" applyFont="1" applyBorder="1"/>
    <xf numFmtId="0" fontId="0" fillId="2" borderId="102" xfId="0" applyFill="1" applyBorder="1"/>
    <xf numFmtId="0" fontId="11" fillId="0" borderId="103" xfId="0" applyFont="1" applyBorder="1"/>
    <xf numFmtId="0" fontId="11" fillId="0" borderId="102" xfId="0" applyFont="1" applyBorder="1"/>
    <xf numFmtId="0" fontId="0" fillId="0" borderId="102" xfId="0" applyBorder="1"/>
    <xf numFmtId="0" fontId="16" fillId="0" borderId="104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4" xfId="0" applyNumberFormat="1" applyFont="1" applyBorder="1"/>
    <xf numFmtId="166" fontId="6" fillId="0" borderId="84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9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6" fontId="9" fillId="0" borderId="0" xfId="0" applyNumberFormat="1" applyFont="1"/>
    <xf numFmtId="0" fontId="17" fillId="0" borderId="0" xfId="0" applyFont="1"/>
    <xf numFmtId="166" fontId="5" fillId="0" borderId="0" xfId="0" applyNumberFormat="1" applyFont="1"/>
    <xf numFmtId="0" fontId="14" fillId="0" borderId="106" xfId="0" applyFont="1" applyBorder="1"/>
    <xf numFmtId="164" fontId="14" fillId="0" borderId="106" xfId="0" applyNumberFormat="1" applyFont="1" applyBorder="1"/>
    <xf numFmtId="166" fontId="14" fillId="0" borderId="106" xfId="0" applyNumberFormat="1" applyFont="1" applyBorder="1"/>
    <xf numFmtId="165" fontId="14" fillId="0" borderId="106" xfId="0" applyNumberFormat="1" applyFont="1" applyBorder="1"/>
    <xf numFmtId="0" fontId="6" fillId="0" borderId="103" xfId="0" applyFont="1" applyBorder="1"/>
    <xf numFmtId="0" fontId="6" fillId="0" borderId="102" xfId="0" applyFont="1" applyBorder="1"/>
    <xf numFmtId="166" fontId="17" fillId="0" borderId="102" xfId="0" applyNumberFormat="1" applyFont="1" applyBorder="1"/>
    <xf numFmtId="0" fontId="5" fillId="0" borderId="102" xfId="0" applyFont="1" applyBorder="1"/>
    <xf numFmtId="0" fontId="1" fillId="0" borderId="102" xfId="0" applyFont="1" applyBorder="1"/>
    <xf numFmtId="0" fontId="14" fillId="0" borderId="107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4" fillId="0" borderId="109" xfId="0" applyFont="1" applyBorder="1"/>
    <xf numFmtId="0" fontId="13" fillId="0" borderId="1" xfId="0" applyFont="1" applyFill="1" applyBorder="1"/>
    <xf numFmtId="0" fontId="18" fillId="0" borderId="0" xfId="0" applyFont="1"/>
    <xf numFmtId="164" fontId="6" fillId="0" borderId="14" xfId="0" applyNumberFormat="1" applyFont="1" applyFill="1" applyBorder="1"/>
    <xf numFmtId="0" fontId="19" fillId="0" borderId="0" xfId="0" applyFont="1" applyAlignment="1">
      <alignment wrapText="1"/>
    </xf>
    <xf numFmtId="164" fontId="19" fillId="0" borderId="0" xfId="0" applyNumberFormat="1" applyFont="1" applyAlignment="1">
      <alignment wrapText="1"/>
    </xf>
    <xf numFmtId="166" fontId="19" fillId="0" borderId="0" xfId="0" applyNumberFormat="1" applyFont="1" applyAlignment="1">
      <alignment wrapText="1"/>
    </xf>
    <xf numFmtId="165" fontId="19" fillId="0" borderId="0" xfId="0" applyNumberFormat="1" applyFont="1" applyAlignment="1">
      <alignment wrapText="1"/>
    </xf>
    <xf numFmtId="165" fontId="20" fillId="0" borderId="0" xfId="0" applyNumberFormat="1" applyFont="1"/>
    <xf numFmtId="0" fontId="20" fillId="0" borderId="0" xfId="0" applyFont="1"/>
    <xf numFmtId="49" fontId="19" fillId="0" borderId="0" xfId="0" applyNumberFormat="1" applyFont="1" applyAlignment="1">
      <alignment horizontal="left" wrapText="1"/>
    </xf>
    <xf numFmtId="166" fontId="19" fillId="0" borderId="0" xfId="0" applyNumberFormat="1" applyFont="1"/>
    <xf numFmtId="166" fontId="20" fillId="0" borderId="0" xfId="0" applyNumberFormat="1" applyFont="1"/>
    <xf numFmtId="0" fontId="19" fillId="0" borderId="0" xfId="0" applyFont="1"/>
    <xf numFmtId="166" fontId="19" fillId="0" borderId="102" xfId="0" applyNumberFormat="1" applyFont="1" applyBorder="1"/>
    <xf numFmtId="0" fontId="19" fillId="0" borderId="44" xfId="0" applyFont="1" applyBorder="1" applyAlignment="1">
      <alignment wrapText="1"/>
    </xf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14" fillId="0" borderId="106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5" fillId="0" borderId="108" xfId="0" applyFont="1" applyFill="1" applyBorder="1" applyAlignment="1">
      <alignment wrapText="1"/>
    </xf>
    <xf numFmtId="0" fontId="1" fillId="0" borderId="10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5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4" xfId="0" applyFont="1" applyBorder="1"/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14" fillId="0" borderId="65" xfId="0" applyFont="1" applyBorder="1"/>
    <xf numFmtId="0" fontId="14" fillId="0" borderId="66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59" xfId="0" applyFont="1" applyBorder="1"/>
    <xf numFmtId="0" fontId="1" fillId="0" borderId="75" xfId="0" applyFont="1" applyFill="1" applyBorder="1"/>
    <xf numFmtId="0" fontId="1" fillId="0" borderId="77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08" xfId="0" applyFont="1" applyFill="1" applyBorder="1" applyAlignment="1">
      <alignment wrapText="1"/>
    </xf>
    <xf numFmtId="0" fontId="4" fillId="0" borderId="10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1" xfId="0" applyFont="1" applyFill="1" applyBorder="1"/>
    <xf numFmtId="0" fontId="1" fillId="0" borderId="80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1" xfId="0" applyFont="1" applyFill="1" applyBorder="1"/>
    <xf numFmtId="0" fontId="1" fillId="0" borderId="16" xfId="0" applyFont="1" applyFill="1" applyBorder="1"/>
    <xf numFmtId="0" fontId="6" fillId="0" borderId="83" xfId="0" applyFont="1" applyFill="1" applyBorder="1"/>
    <xf numFmtId="0" fontId="1" fillId="0" borderId="27" xfId="0" applyFont="1" applyFill="1" applyBorder="1"/>
    <xf numFmtId="0" fontId="6" fillId="0" borderId="76" xfId="0" applyFont="1" applyFill="1" applyBorder="1"/>
    <xf numFmtId="164" fontId="1" fillId="0" borderId="76" xfId="0" applyNumberFormat="1" applyFont="1" applyFill="1" applyBorder="1"/>
    <xf numFmtId="0" fontId="6" fillId="0" borderId="77" xfId="0" applyFont="1" applyFill="1" applyBorder="1"/>
    <xf numFmtId="164" fontId="1" fillId="0" borderId="77" xfId="0" applyNumberFormat="1" applyFont="1" applyFill="1" applyBorder="1"/>
    <xf numFmtId="0" fontId="6" fillId="0" borderId="84" xfId="0" applyFont="1" applyFill="1" applyBorder="1"/>
    <xf numFmtId="164" fontId="1" fillId="0" borderId="82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78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3" xfId="0" applyFont="1" applyFill="1" applyBorder="1"/>
    <xf numFmtId="0" fontId="1" fillId="0" borderId="49" xfId="0" applyFont="1" applyFill="1" applyBorder="1"/>
    <xf numFmtId="0" fontId="1" fillId="0" borderId="74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2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79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0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9" fillId="0" borderId="0" xfId="0" applyFont="1" applyAlignment="1">
      <alignment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workbookViewId="0"/>
  </sheetViews>
  <sheetFormatPr defaultColWidth="0" defaultRowHeight="15" x14ac:dyDescent="0.25"/>
  <cols>
    <col min="1" max="1" width="32.7109375" customWidth="1"/>
    <col min="2" max="2" width="10.7109375" customWidth="1"/>
    <col min="3" max="6" width="8.7109375" customWidth="1"/>
    <col min="7" max="7" width="10.7109375" customWidth="1"/>
    <col min="8" max="8" width="8.85546875" customWidth="1"/>
    <col min="9" max="26" width="0" hidden="1" customWidth="1"/>
    <col min="27" max="16384" width="8.8554687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ht="34.9" customHeight="1" x14ac:dyDescent="0.25">
      <c r="A2" s="231" t="s">
        <v>0</v>
      </c>
      <c r="B2" s="232"/>
      <c r="C2" s="232"/>
      <c r="D2" s="232"/>
      <c r="E2" s="232"/>
      <c r="F2" s="5" t="s">
        <v>2</v>
      </c>
      <c r="G2" s="5"/>
    </row>
    <row r="3" spans="1:26" x14ac:dyDescent="0.25">
      <c r="A3" s="233" t="s">
        <v>1</v>
      </c>
      <c r="B3" s="233"/>
      <c r="C3" s="233"/>
      <c r="D3" s="233"/>
      <c r="E3" s="233"/>
      <c r="F3" s="6" t="s">
        <v>3</v>
      </c>
      <c r="G3" s="6" t="s">
        <v>4</v>
      </c>
    </row>
    <row r="4" spans="1:26" x14ac:dyDescent="0.25">
      <c r="A4" s="233"/>
      <c r="B4" s="233"/>
      <c r="C4" s="233"/>
      <c r="D4" s="233"/>
      <c r="E4" s="233"/>
      <c r="F4" s="7">
        <v>0.2</v>
      </c>
      <c r="G4" s="7">
        <v>0</v>
      </c>
    </row>
    <row r="5" spans="1:26" x14ac:dyDescent="0.25">
      <c r="A5" s="8"/>
      <c r="B5" s="8"/>
      <c r="C5" s="8"/>
      <c r="D5" s="8"/>
      <c r="E5" s="8"/>
      <c r="F5" s="8"/>
      <c r="G5" s="8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2" t="s">
        <v>12</v>
      </c>
      <c r="B7" s="222">
        <f>'SO 14440'!I106-Rekapitulácia!D7</f>
        <v>0</v>
      </c>
      <c r="C7" s="222">
        <f>'SO 14440'!P25</f>
        <v>0</v>
      </c>
      <c r="D7" s="222">
        <v>0</v>
      </c>
      <c r="E7" s="222">
        <f>'SO 14440'!P16</f>
        <v>0</v>
      </c>
      <c r="F7" s="222">
        <v>0</v>
      </c>
      <c r="G7" s="222">
        <f t="shared" ref="G7:G13" si="0">B7+C7+D7+E7+F7</f>
        <v>0</v>
      </c>
      <c r="K7">
        <f>'SO 14440'!K106</f>
        <v>0</v>
      </c>
      <c r="Q7">
        <v>30.126000000000001</v>
      </c>
    </row>
    <row r="8" spans="1:26" x14ac:dyDescent="0.25">
      <c r="A8" s="2" t="s">
        <v>13</v>
      </c>
      <c r="B8" s="222">
        <f>'SO 14441'!I140-Rekapitulácia!D8</f>
        <v>0</v>
      </c>
      <c r="C8" s="222">
        <f>'SO 14441'!P25</f>
        <v>0</v>
      </c>
      <c r="D8" s="222">
        <v>0</v>
      </c>
      <c r="E8" s="222">
        <f>'SO 14441'!P16</f>
        <v>0</v>
      </c>
      <c r="F8" s="222">
        <v>0</v>
      </c>
      <c r="G8" s="222">
        <f t="shared" si="0"/>
        <v>0</v>
      </c>
      <c r="K8">
        <f>'SO 14441'!K140</f>
        <v>0</v>
      </c>
      <c r="Q8">
        <v>30.126000000000001</v>
      </c>
    </row>
    <row r="9" spans="1:26" x14ac:dyDescent="0.25">
      <c r="A9" s="2" t="s">
        <v>14</v>
      </c>
      <c r="B9" s="222">
        <f>'SO 14442'!I124-Rekapitulácia!D9</f>
        <v>0</v>
      </c>
      <c r="C9" s="222">
        <f>'SO 14442'!P25</f>
        <v>0</v>
      </c>
      <c r="D9" s="222">
        <v>0</v>
      </c>
      <c r="E9" s="222">
        <f>'SO 14442'!P16</f>
        <v>0</v>
      </c>
      <c r="F9" s="222">
        <v>0</v>
      </c>
      <c r="G9" s="222">
        <f t="shared" si="0"/>
        <v>0</v>
      </c>
      <c r="K9">
        <f>'SO 14442'!K124</f>
        <v>0</v>
      </c>
      <c r="Q9">
        <v>30.126000000000001</v>
      </c>
    </row>
    <row r="10" spans="1:26" x14ac:dyDescent="0.25">
      <c r="A10" s="2" t="s">
        <v>15</v>
      </c>
      <c r="B10" s="222">
        <f>'SO 14443'!I122-Rekapitulácia!D10</f>
        <v>0</v>
      </c>
      <c r="C10" s="222">
        <f>'SO 14443'!P25</f>
        <v>0</v>
      </c>
      <c r="D10" s="222">
        <v>0</v>
      </c>
      <c r="E10" s="222">
        <f>'SO 14443'!P16</f>
        <v>0</v>
      </c>
      <c r="F10" s="222">
        <v>0</v>
      </c>
      <c r="G10" s="222">
        <f t="shared" si="0"/>
        <v>0</v>
      </c>
      <c r="K10">
        <f>'SO 14443'!K122</f>
        <v>0</v>
      </c>
      <c r="Q10">
        <v>30.126000000000001</v>
      </c>
    </row>
    <row r="11" spans="1:26" x14ac:dyDescent="0.25">
      <c r="A11" s="2" t="s">
        <v>16</v>
      </c>
      <c r="B11" s="222">
        <f>'SO 14456'!I106-Rekapitulácia!D11</f>
        <v>0</v>
      </c>
      <c r="C11" s="222">
        <f>'SO 14456'!P25</f>
        <v>0</v>
      </c>
      <c r="D11" s="222">
        <v>0</v>
      </c>
      <c r="E11" s="222">
        <f>'SO 14456'!P16</f>
        <v>0</v>
      </c>
      <c r="F11" s="222">
        <v>0</v>
      </c>
      <c r="G11" s="222">
        <f t="shared" si="0"/>
        <v>0</v>
      </c>
      <c r="K11">
        <f>'SO 14456'!K106</f>
        <v>0</v>
      </c>
      <c r="Q11">
        <v>30.126000000000001</v>
      </c>
    </row>
    <row r="12" spans="1:26" x14ac:dyDescent="0.25">
      <c r="A12" s="2" t="s">
        <v>17</v>
      </c>
      <c r="B12" s="222">
        <f>'SO 14763'!I114-Rekapitulácia!D12</f>
        <v>0</v>
      </c>
      <c r="C12" s="222">
        <f>'SO 14763'!P25</f>
        <v>0</v>
      </c>
      <c r="D12" s="222">
        <v>0</v>
      </c>
      <c r="E12" s="222">
        <f>'SO 14763'!P16</f>
        <v>0</v>
      </c>
      <c r="F12" s="222">
        <v>0</v>
      </c>
      <c r="G12" s="222">
        <f t="shared" si="0"/>
        <v>0</v>
      </c>
      <c r="K12">
        <f>'SO 14763'!K114</f>
        <v>0</v>
      </c>
      <c r="Q12">
        <v>30.126000000000001</v>
      </c>
    </row>
    <row r="13" spans="1:26" x14ac:dyDescent="0.25">
      <c r="A13" s="2" t="s">
        <v>18</v>
      </c>
      <c r="B13" s="224">
        <f>'SO 14764'!I83-Rekapitulácia!D13</f>
        <v>0</v>
      </c>
      <c r="C13" s="224">
        <f>'SO 14764'!P25</f>
        <v>0</v>
      </c>
      <c r="D13" s="224">
        <v>0</v>
      </c>
      <c r="E13" s="224">
        <f>'SO 14764'!P16</f>
        <v>0</v>
      </c>
      <c r="F13" s="224">
        <v>0</v>
      </c>
      <c r="G13" s="224">
        <f t="shared" si="0"/>
        <v>0</v>
      </c>
      <c r="K13">
        <f>'SO 14764'!K83</f>
        <v>0</v>
      </c>
      <c r="Q13">
        <v>30.126000000000001</v>
      </c>
    </row>
    <row r="14" spans="1:26" x14ac:dyDescent="0.25">
      <c r="A14" s="227" t="s">
        <v>194</v>
      </c>
      <c r="B14" s="228">
        <f>SUM(B7:B13)</f>
        <v>0</v>
      </c>
      <c r="C14" s="228">
        <f>SUM(C7:C13)</f>
        <v>0</v>
      </c>
      <c r="D14" s="228">
        <f>SUM(D7:D13)</f>
        <v>0</v>
      </c>
      <c r="E14" s="228">
        <f>SUM(E7:E13)</f>
        <v>0</v>
      </c>
      <c r="F14" s="228">
        <f>SUM(F7:F13)</f>
        <v>0</v>
      </c>
      <c r="G14" s="228">
        <f>SUM(G7:G13)-SUM(Z7:Z13)</f>
        <v>0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x14ac:dyDescent="0.25">
      <c r="A15" s="225" t="s">
        <v>195</v>
      </c>
      <c r="B15" s="226">
        <f>G14-SUM(Rekapitulácia!K7:'Rekapitulácia'!K13)*1</f>
        <v>0</v>
      </c>
      <c r="C15" s="226"/>
      <c r="D15" s="226"/>
      <c r="E15" s="226"/>
      <c r="F15" s="226"/>
      <c r="G15" s="226">
        <f>ROUND(((ROUND(B15,2)*20)/100),2)*1</f>
        <v>0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x14ac:dyDescent="0.25">
      <c r="A16" s="4" t="s">
        <v>196</v>
      </c>
      <c r="B16" s="223">
        <f>(G14-B15)</f>
        <v>0</v>
      </c>
      <c r="C16" s="223"/>
      <c r="D16" s="223"/>
      <c r="E16" s="223"/>
      <c r="F16" s="223"/>
      <c r="G16" s="223">
        <f>ROUND(((ROUND(B16,2)*0)/100),2)</f>
        <v>0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x14ac:dyDescent="0.25">
      <c r="A17" s="229" t="s">
        <v>197</v>
      </c>
      <c r="B17" s="230"/>
      <c r="C17" s="230"/>
      <c r="D17" s="230"/>
      <c r="E17" s="230"/>
      <c r="F17" s="230"/>
      <c r="G17" s="230">
        <f>SUM(G14:G16)</f>
        <v>0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workbookViewId="0">
      <pane ySplit="1" topLeftCell="A86" activePane="bottomLeft" state="frozen"/>
      <selection pane="bottomLeft" activeCell="H82" sqref="H82:H103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300" t="s">
        <v>19</v>
      </c>
      <c r="C1" s="253"/>
      <c r="D1" s="12"/>
      <c r="E1" s="301" t="s">
        <v>0</v>
      </c>
      <c r="F1" s="302"/>
      <c r="G1" s="13"/>
      <c r="H1" s="252" t="s">
        <v>71</v>
      </c>
      <c r="I1" s="253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303" t="s">
        <v>19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  <c r="R2" s="305"/>
      <c r="S2" s="305"/>
      <c r="T2" s="305"/>
      <c r="U2" s="305"/>
      <c r="V2" s="306"/>
      <c r="W2" s="53"/>
    </row>
    <row r="3" spans="1:23" ht="18" customHeight="1" x14ac:dyDescent="0.25">
      <c r="A3" s="15"/>
      <c r="B3" s="307" t="s">
        <v>1</v>
      </c>
      <c r="C3" s="308"/>
      <c r="D3" s="308"/>
      <c r="E3" s="308"/>
      <c r="F3" s="308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10"/>
      <c r="W3" s="53"/>
    </row>
    <row r="4" spans="1:23" ht="18" customHeight="1" x14ac:dyDescent="0.25">
      <c r="A4" s="15"/>
      <c r="B4" s="43" t="s">
        <v>20</v>
      </c>
      <c r="C4" s="32"/>
      <c r="D4" s="25"/>
      <c r="E4" s="25"/>
      <c r="F4" s="44" t="s">
        <v>21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23</v>
      </c>
      <c r="C6" s="32"/>
      <c r="D6" s="44" t="s">
        <v>24</v>
      </c>
      <c r="E6" s="25"/>
      <c r="F6" s="44" t="s">
        <v>25</v>
      </c>
      <c r="G6" s="44" t="s">
        <v>26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311" t="s">
        <v>27</v>
      </c>
      <c r="C7" s="312"/>
      <c r="D7" s="312"/>
      <c r="E7" s="312"/>
      <c r="F7" s="312"/>
      <c r="G7" s="312"/>
      <c r="H7" s="313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30</v>
      </c>
      <c r="C8" s="46"/>
      <c r="D8" s="28"/>
      <c r="E8" s="28"/>
      <c r="F8" s="50" t="s">
        <v>31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91" t="s">
        <v>28</v>
      </c>
      <c r="C9" s="292"/>
      <c r="D9" s="292"/>
      <c r="E9" s="292"/>
      <c r="F9" s="292"/>
      <c r="G9" s="292"/>
      <c r="H9" s="293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30</v>
      </c>
      <c r="C10" s="32"/>
      <c r="D10" s="25"/>
      <c r="E10" s="25"/>
      <c r="F10" s="44" t="s">
        <v>31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91" t="s">
        <v>29</v>
      </c>
      <c r="C11" s="292"/>
      <c r="D11" s="292"/>
      <c r="E11" s="292"/>
      <c r="F11" s="292"/>
      <c r="G11" s="292"/>
      <c r="H11" s="293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30</v>
      </c>
      <c r="C12" s="32"/>
      <c r="D12" s="25"/>
      <c r="E12" s="25"/>
      <c r="F12" s="44" t="s">
        <v>31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53</v>
      </c>
      <c r="D14" s="61" t="s">
        <v>54</v>
      </c>
      <c r="E14" s="66" t="s">
        <v>55</v>
      </c>
      <c r="F14" s="294" t="s">
        <v>37</v>
      </c>
      <c r="G14" s="295"/>
      <c r="H14" s="286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32</v>
      </c>
      <c r="C15" s="63">
        <f>'SO 14440'!E59</f>
        <v>0</v>
      </c>
      <c r="D15" s="58">
        <f>'SO 14440'!F59</f>
        <v>0</v>
      </c>
      <c r="E15" s="67">
        <f>'SO 14440'!G59</f>
        <v>0</v>
      </c>
      <c r="F15" s="296" t="s">
        <v>38</v>
      </c>
      <c r="G15" s="288"/>
      <c r="H15" s="27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33</v>
      </c>
      <c r="C16" s="92">
        <f>'SO 14440'!E63</f>
        <v>0</v>
      </c>
      <c r="D16" s="93">
        <f>'SO 14440'!F63</f>
        <v>0</v>
      </c>
      <c r="E16" s="94">
        <f>'SO 14440'!G63</f>
        <v>0</v>
      </c>
      <c r="F16" s="297" t="s">
        <v>39</v>
      </c>
      <c r="G16" s="288"/>
      <c r="H16" s="271"/>
      <c r="I16" s="25"/>
      <c r="J16" s="25"/>
      <c r="K16" s="26"/>
      <c r="L16" s="26"/>
      <c r="M16" s="26"/>
      <c r="N16" s="26"/>
      <c r="O16" s="74"/>
      <c r="P16" s="83">
        <f>(SUM(Z80:Z105))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34</v>
      </c>
      <c r="C17" s="63"/>
      <c r="D17" s="58"/>
      <c r="E17" s="67"/>
      <c r="F17" s="298" t="s">
        <v>40</v>
      </c>
      <c r="G17" s="288"/>
      <c r="H17" s="27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35</v>
      </c>
      <c r="C18" s="64"/>
      <c r="D18" s="59"/>
      <c r="E18" s="68"/>
      <c r="F18" s="299"/>
      <c r="G18" s="290"/>
      <c r="H18" s="27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36</v>
      </c>
      <c r="C19" s="65"/>
      <c r="D19" s="60"/>
      <c r="E19" s="69">
        <f>SUM(E15:E18)</f>
        <v>0</v>
      </c>
      <c r="F19" s="283" t="s">
        <v>36</v>
      </c>
      <c r="G19" s="270"/>
      <c r="H19" s="284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46</v>
      </c>
      <c r="C20" s="57"/>
      <c r="D20" s="95"/>
      <c r="E20" s="96"/>
      <c r="F20" s="272" t="s">
        <v>46</v>
      </c>
      <c r="G20" s="285"/>
      <c r="H20" s="286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47</v>
      </c>
      <c r="C21" s="51"/>
      <c r="D21" s="91"/>
      <c r="E21" s="70">
        <f>((E15*U22*0)+(E16*V22*0)+(E17*W22*0))/100</f>
        <v>0</v>
      </c>
      <c r="F21" s="287" t="s">
        <v>50</v>
      </c>
      <c r="G21" s="288"/>
      <c r="H21" s="27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48</v>
      </c>
      <c r="C22" s="34"/>
      <c r="D22" s="72"/>
      <c r="E22" s="71">
        <f>((E15*U23*0)+(E16*V23*0)+(E17*W23*0))/100</f>
        <v>0</v>
      </c>
      <c r="F22" s="287" t="s">
        <v>51</v>
      </c>
      <c r="G22" s="288"/>
      <c r="H22" s="27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49</v>
      </c>
      <c r="C23" s="34"/>
      <c r="D23" s="72"/>
      <c r="E23" s="71">
        <f>((E15*U24*0)+(E16*V24*0)+(E17*W24*0))/100</f>
        <v>0</v>
      </c>
      <c r="F23" s="287" t="s">
        <v>52</v>
      </c>
      <c r="G23" s="288"/>
      <c r="H23" s="27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9"/>
      <c r="G24" s="290"/>
      <c r="H24" s="27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69" t="s">
        <v>36</v>
      </c>
      <c r="G25" s="270"/>
      <c r="H25" s="27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58</v>
      </c>
      <c r="C26" s="98"/>
      <c r="D26" s="100"/>
      <c r="E26" s="106"/>
      <c r="F26" s="272" t="s">
        <v>41</v>
      </c>
      <c r="G26" s="273"/>
      <c r="H26" s="274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5" t="s">
        <v>42</v>
      </c>
      <c r="G27" s="258"/>
      <c r="H27" s="276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7" t="s">
        <v>43</v>
      </c>
      <c r="G28" s="278"/>
      <c r="H28" s="209">
        <f>P27-SUM('SO 14440'!K80:'SO 14440'!K105)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79" t="s">
        <v>44</v>
      </c>
      <c r="G29" s="280"/>
      <c r="H29" s="33">
        <f>SUM('SO 14440'!K80:'SO 14440'!K105)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1" t="s">
        <v>45</v>
      </c>
      <c r="G30" s="282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8"/>
      <c r="G31" s="259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56</v>
      </c>
      <c r="C32" s="102"/>
      <c r="D32" s="19"/>
      <c r="E32" s="111" t="s">
        <v>57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62" t="s">
        <v>0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4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195"/>
      <c r="B46" s="238" t="s">
        <v>27</v>
      </c>
      <c r="C46" s="239"/>
      <c r="D46" s="239"/>
      <c r="E46" s="240"/>
      <c r="F46" s="265" t="s">
        <v>24</v>
      </c>
      <c r="G46" s="239"/>
      <c r="H46" s="240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195"/>
      <c r="B47" s="238" t="s">
        <v>28</v>
      </c>
      <c r="C47" s="239"/>
      <c r="D47" s="239"/>
      <c r="E47" s="240"/>
      <c r="F47" s="265" t="s">
        <v>22</v>
      </c>
      <c r="G47" s="239"/>
      <c r="H47" s="240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195"/>
      <c r="B48" s="238" t="s">
        <v>29</v>
      </c>
      <c r="C48" s="239"/>
      <c r="D48" s="239"/>
      <c r="E48" s="240"/>
      <c r="F48" s="265" t="s">
        <v>62</v>
      </c>
      <c r="G48" s="239"/>
      <c r="H48" s="240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6" t="s">
        <v>1</v>
      </c>
      <c r="C49" s="267"/>
      <c r="D49" s="267"/>
      <c r="E49" s="267"/>
      <c r="F49" s="267"/>
      <c r="G49" s="267"/>
      <c r="H49" s="267"/>
      <c r="I49" s="26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20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0" t="s">
        <v>59</v>
      </c>
      <c r="C54" s="261"/>
      <c r="D54" s="128"/>
      <c r="E54" s="128" t="s">
        <v>53</v>
      </c>
      <c r="F54" s="128" t="s">
        <v>54</v>
      </c>
      <c r="G54" s="128" t="s">
        <v>36</v>
      </c>
      <c r="H54" s="128" t="s">
        <v>60</v>
      </c>
      <c r="I54" s="128" t="s">
        <v>61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7" t="s">
        <v>64</v>
      </c>
      <c r="C55" s="244"/>
      <c r="D55" s="244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45" t="s">
        <v>65</v>
      </c>
      <c r="C56" s="246"/>
      <c r="D56" s="246"/>
      <c r="E56" s="138">
        <f>'SO 14440'!L87</f>
        <v>0</v>
      </c>
      <c r="F56" s="138">
        <f>'SO 14440'!M87</f>
        <v>0</v>
      </c>
      <c r="G56" s="138">
        <f>'SO 14440'!I87</f>
        <v>0</v>
      </c>
      <c r="H56" s="139">
        <f>'SO 14440'!S87</f>
        <v>0.37</v>
      </c>
      <c r="I56" s="139">
        <f>'SO 14440'!V87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45" t="s">
        <v>66</v>
      </c>
      <c r="C57" s="246"/>
      <c r="D57" s="246"/>
      <c r="E57" s="138">
        <f>'SO 14440'!L91</f>
        <v>0</v>
      </c>
      <c r="F57" s="138">
        <f>'SO 14440'!M91</f>
        <v>0</v>
      </c>
      <c r="G57" s="138">
        <f>'SO 14440'!I91</f>
        <v>0</v>
      </c>
      <c r="H57" s="139">
        <f>'SO 14440'!S91</f>
        <v>0</v>
      </c>
      <c r="I57" s="139">
        <f>'SO 14440'!V91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45" t="s">
        <v>67</v>
      </c>
      <c r="C58" s="246"/>
      <c r="D58" s="246"/>
      <c r="E58" s="138">
        <f>'SO 14440'!L95</f>
        <v>0</v>
      </c>
      <c r="F58" s="138">
        <f>'SO 14440'!M95</f>
        <v>0</v>
      </c>
      <c r="G58" s="138">
        <f>'SO 14440'!I95</f>
        <v>0</v>
      </c>
      <c r="H58" s="139">
        <f>'SO 14440'!S95</f>
        <v>0</v>
      </c>
      <c r="I58" s="139">
        <f>'SO 14440'!V95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0"/>
      <c r="B59" s="247" t="s">
        <v>64</v>
      </c>
      <c r="C59" s="235"/>
      <c r="D59" s="235"/>
      <c r="E59" s="140">
        <f>'SO 14440'!L97</f>
        <v>0</v>
      </c>
      <c r="F59" s="140">
        <f>'SO 14440'!M97</f>
        <v>0</v>
      </c>
      <c r="G59" s="140">
        <f>'SO 14440'!I97</f>
        <v>0</v>
      </c>
      <c r="H59" s="141">
        <f>'SO 14440'!S97</f>
        <v>0.37</v>
      </c>
      <c r="I59" s="141">
        <f>'SO 14440'!V97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"/>
      <c r="B60" s="200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3"/>
    </row>
    <row r="61" spans="1:26" x14ac:dyDescent="0.25">
      <c r="A61" s="10"/>
      <c r="B61" s="247" t="s">
        <v>68</v>
      </c>
      <c r="C61" s="235"/>
      <c r="D61" s="235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0"/>
      <c r="B62" s="245" t="s">
        <v>69</v>
      </c>
      <c r="C62" s="246"/>
      <c r="D62" s="246"/>
      <c r="E62" s="138">
        <f>'SO 14440'!L103</f>
        <v>0</v>
      </c>
      <c r="F62" s="138">
        <f>'SO 14440'!M103</f>
        <v>0</v>
      </c>
      <c r="G62" s="138">
        <f>'SO 14440'!I103</f>
        <v>0</v>
      </c>
      <c r="H62" s="139">
        <f>'SO 14440'!S103</f>
        <v>0.01</v>
      </c>
      <c r="I62" s="139">
        <f>'SO 14440'!V103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47" t="s">
        <v>68</v>
      </c>
      <c r="C63" s="235"/>
      <c r="D63" s="235"/>
      <c r="E63" s="140">
        <f>'SO 14440'!L105</f>
        <v>0</v>
      </c>
      <c r="F63" s="140">
        <f>'SO 14440'!M105</f>
        <v>0</v>
      </c>
      <c r="G63" s="140">
        <f>'SO 14440'!I105</f>
        <v>0</v>
      </c>
      <c r="H63" s="141">
        <f>'SO 14440'!S105</f>
        <v>0.01</v>
      </c>
      <c r="I63" s="141">
        <f>'SO 14440'!V105</f>
        <v>0</v>
      </c>
      <c r="J63" s="141"/>
      <c r="K63" s="141"/>
      <c r="L63" s="141"/>
      <c r="M63" s="141"/>
      <c r="N63" s="141"/>
      <c r="O63" s="141"/>
      <c r="P63" s="141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"/>
      <c r="B64" s="200"/>
      <c r="C64" s="1"/>
      <c r="D64" s="1"/>
      <c r="E64" s="131"/>
      <c r="F64" s="131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V64" s="151"/>
      <c r="W64" s="53"/>
    </row>
    <row r="65" spans="1:26" x14ac:dyDescent="0.25">
      <c r="A65" s="142"/>
      <c r="B65" s="248" t="s">
        <v>70</v>
      </c>
      <c r="C65" s="249"/>
      <c r="D65" s="249"/>
      <c r="E65" s="144">
        <f>'SO 14440'!L106</f>
        <v>0</v>
      </c>
      <c r="F65" s="144">
        <f>'SO 14440'!M106</f>
        <v>0</v>
      </c>
      <c r="G65" s="144">
        <f>'SO 14440'!I106</f>
        <v>0</v>
      </c>
      <c r="H65" s="145">
        <f>'SO 14440'!S106</f>
        <v>0.38</v>
      </c>
      <c r="I65" s="145">
        <f>'SO 14440'!V106</f>
        <v>0</v>
      </c>
      <c r="J65" s="146"/>
      <c r="K65" s="146"/>
      <c r="L65" s="146"/>
      <c r="M65" s="146"/>
      <c r="N65" s="146"/>
      <c r="O65" s="146"/>
      <c r="P65" s="146"/>
      <c r="Q65" s="147"/>
      <c r="R65" s="147"/>
      <c r="S65" s="147"/>
      <c r="T65" s="147"/>
      <c r="U65" s="147"/>
      <c r="V65" s="152"/>
      <c r="W65" s="208"/>
      <c r="X65" s="143"/>
      <c r="Y65" s="143"/>
      <c r="Z65" s="143"/>
    </row>
    <row r="66" spans="1:26" x14ac:dyDescent="0.25">
      <c r="A66" s="15"/>
      <c r="B66" s="42"/>
      <c r="C66" s="3"/>
      <c r="D66" s="3"/>
      <c r="E66" s="14"/>
      <c r="F66" s="14"/>
      <c r="G66" s="14"/>
      <c r="H66" s="153"/>
      <c r="I66" s="15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x14ac:dyDescent="0.25">
      <c r="A67" s="15"/>
      <c r="B67" s="42"/>
      <c r="C67" s="3"/>
      <c r="D67" s="3"/>
      <c r="E67" s="14"/>
      <c r="F67" s="14"/>
      <c r="G67" s="14"/>
      <c r="H67" s="153"/>
      <c r="I67" s="153"/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x14ac:dyDescent="0.25">
      <c r="A68" s="15"/>
      <c r="B68" s="38"/>
      <c r="C68" s="8"/>
      <c r="D68" s="8"/>
      <c r="E68" s="27"/>
      <c r="F68" s="27"/>
      <c r="G68" s="27"/>
      <c r="H68" s="154"/>
      <c r="I68" s="154"/>
      <c r="J68" s="154"/>
      <c r="K68" s="154"/>
      <c r="L68" s="154"/>
      <c r="M68" s="154"/>
      <c r="N68" s="154"/>
      <c r="O68" s="154"/>
      <c r="P68" s="154"/>
      <c r="Q68" s="16"/>
      <c r="R68" s="16"/>
      <c r="S68" s="16"/>
      <c r="T68" s="16"/>
      <c r="U68" s="16"/>
      <c r="V68" s="16"/>
      <c r="W68" s="53"/>
    </row>
    <row r="69" spans="1:26" ht="34.9" customHeight="1" x14ac:dyDescent="0.25">
      <c r="A69" s="1"/>
      <c r="B69" s="250" t="s">
        <v>71</v>
      </c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53"/>
    </row>
    <row r="70" spans="1:26" x14ac:dyDescent="0.25">
      <c r="A70" s="15"/>
      <c r="B70" s="97"/>
      <c r="C70" s="19"/>
      <c r="D70" s="19"/>
      <c r="E70" s="99"/>
      <c r="F70" s="99"/>
      <c r="G70" s="99"/>
      <c r="H70" s="168"/>
      <c r="I70" s="168"/>
      <c r="J70" s="168"/>
      <c r="K70" s="168"/>
      <c r="L70" s="168"/>
      <c r="M70" s="168"/>
      <c r="N70" s="168"/>
      <c r="O70" s="168"/>
      <c r="P70" s="168"/>
      <c r="Q70" s="20"/>
      <c r="R70" s="20"/>
      <c r="S70" s="20"/>
      <c r="T70" s="20"/>
      <c r="U70" s="20"/>
      <c r="V70" s="20"/>
      <c r="W70" s="53"/>
    </row>
    <row r="71" spans="1:26" ht="19.899999999999999" customHeight="1" x14ac:dyDescent="0.25">
      <c r="A71" s="195"/>
      <c r="B71" s="254" t="s">
        <v>27</v>
      </c>
      <c r="C71" s="255"/>
      <c r="D71" s="255"/>
      <c r="E71" s="256"/>
      <c r="F71" s="166"/>
      <c r="G71" s="166"/>
      <c r="H71" s="167" t="s">
        <v>82</v>
      </c>
      <c r="I71" s="241" t="s">
        <v>83</v>
      </c>
      <c r="J71" s="242"/>
      <c r="K71" s="242"/>
      <c r="L71" s="242"/>
      <c r="M71" s="242"/>
      <c r="N71" s="242"/>
      <c r="O71" s="242"/>
      <c r="P71" s="243"/>
      <c r="Q71" s="18"/>
      <c r="R71" s="18"/>
      <c r="S71" s="18"/>
      <c r="T71" s="18"/>
      <c r="U71" s="18"/>
      <c r="V71" s="18"/>
      <c r="W71" s="53"/>
    </row>
    <row r="72" spans="1:26" ht="19.899999999999999" customHeight="1" x14ac:dyDescent="0.25">
      <c r="A72" s="195"/>
      <c r="B72" s="238" t="s">
        <v>28</v>
      </c>
      <c r="C72" s="239"/>
      <c r="D72" s="239"/>
      <c r="E72" s="240"/>
      <c r="F72" s="162"/>
      <c r="G72" s="162"/>
      <c r="H72" s="163" t="s">
        <v>22</v>
      </c>
      <c r="I72" s="16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95"/>
      <c r="B73" s="238" t="s">
        <v>29</v>
      </c>
      <c r="C73" s="239"/>
      <c r="D73" s="239"/>
      <c r="E73" s="240"/>
      <c r="F73" s="162"/>
      <c r="G73" s="162"/>
      <c r="H73" s="163" t="s">
        <v>84</v>
      </c>
      <c r="I73" s="163" t="s">
        <v>26</v>
      </c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5"/>
      <c r="B74" s="199" t="s">
        <v>85</v>
      </c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199" t="s">
        <v>20</v>
      </c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42"/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01" t="s">
        <v>63</v>
      </c>
      <c r="C78" s="164"/>
      <c r="D78" s="164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x14ac:dyDescent="0.25">
      <c r="A79" s="2"/>
      <c r="B79" s="202" t="s">
        <v>72</v>
      </c>
      <c r="C79" s="128" t="s">
        <v>73</v>
      </c>
      <c r="D79" s="128" t="s">
        <v>74</v>
      </c>
      <c r="E79" s="155"/>
      <c r="F79" s="155" t="s">
        <v>75</v>
      </c>
      <c r="G79" s="155" t="s">
        <v>76</v>
      </c>
      <c r="H79" s="156" t="s">
        <v>77</v>
      </c>
      <c r="I79" s="156" t="s">
        <v>78</v>
      </c>
      <c r="J79" s="156"/>
      <c r="K79" s="156"/>
      <c r="L79" s="156"/>
      <c r="M79" s="156"/>
      <c r="N79" s="156"/>
      <c r="O79" s="156"/>
      <c r="P79" s="156" t="s">
        <v>79</v>
      </c>
      <c r="Q79" s="157"/>
      <c r="R79" s="157"/>
      <c r="S79" s="128" t="s">
        <v>80</v>
      </c>
      <c r="T79" s="158"/>
      <c r="U79" s="158"/>
      <c r="V79" s="128" t="s">
        <v>81</v>
      </c>
      <c r="W79" s="53"/>
    </row>
    <row r="80" spans="1:26" x14ac:dyDescent="0.25">
      <c r="A80" s="10"/>
      <c r="B80" s="203"/>
      <c r="C80" s="169"/>
      <c r="D80" s="244" t="s">
        <v>64</v>
      </c>
      <c r="E80" s="244"/>
      <c r="F80" s="134"/>
      <c r="G80" s="170"/>
      <c r="H80" s="134"/>
      <c r="I80" s="134"/>
      <c r="J80" s="135"/>
      <c r="K80" s="135"/>
      <c r="L80" s="135"/>
      <c r="M80" s="135"/>
      <c r="N80" s="135"/>
      <c r="O80" s="135"/>
      <c r="P80" s="135"/>
      <c r="Q80" s="133"/>
      <c r="R80" s="133"/>
      <c r="S80" s="133"/>
      <c r="T80" s="133"/>
      <c r="U80" s="133"/>
      <c r="V80" s="189"/>
      <c r="W80" s="208"/>
      <c r="X80" s="137"/>
      <c r="Y80" s="137"/>
      <c r="Z80" s="137"/>
    </row>
    <row r="81" spans="1:26" x14ac:dyDescent="0.25">
      <c r="A81" s="10"/>
      <c r="B81" s="204"/>
      <c r="C81" s="172">
        <v>6</v>
      </c>
      <c r="D81" s="236" t="s">
        <v>65</v>
      </c>
      <c r="E81" s="236"/>
      <c r="F81" s="138"/>
      <c r="G81" s="171"/>
      <c r="H81" s="138"/>
      <c r="I81" s="138"/>
      <c r="J81" s="139"/>
      <c r="K81" s="139"/>
      <c r="L81" s="139"/>
      <c r="M81" s="139"/>
      <c r="N81" s="139"/>
      <c r="O81" s="139"/>
      <c r="P81" s="139"/>
      <c r="Q81" s="10"/>
      <c r="R81" s="10"/>
      <c r="S81" s="10"/>
      <c r="T81" s="10"/>
      <c r="U81" s="10"/>
      <c r="V81" s="190"/>
      <c r="W81" s="208"/>
      <c r="X81" s="137"/>
      <c r="Y81" s="137"/>
      <c r="Z81" s="137"/>
    </row>
    <row r="82" spans="1:26" ht="34.9" customHeight="1" x14ac:dyDescent="0.25">
      <c r="A82" s="179"/>
      <c r="B82" s="205"/>
      <c r="C82" s="180" t="s">
        <v>86</v>
      </c>
      <c r="D82" s="237" t="s">
        <v>87</v>
      </c>
      <c r="E82" s="237"/>
      <c r="F82" s="174" t="s">
        <v>88</v>
      </c>
      <c r="G82" s="175">
        <v>11.4</v>
      </c>
      <c r="H82" s="174"/>
      <c r="I82" s="174">
        <f>ROUND(G82*(H82),2)</f>
        <v>0</v>
      </c>
      <c r="J82" s="176">
        <f>ROUND(G82*(N82),2)</f>
        <v>19.149999999999999</v>
      </c>
      <c r="K82" s="177">
        <f>ROUND(G82*(O82),2)</f>
        <v>0</v>
      </c>
      <c r="L82" s="177">
        <f>ROUND(G82*(H82),2)</f>
        <v>0</v>
      </c>
      <c r="M82" s="177"/>
      <c r="N82" s="177">
        <v>1.6800000000000002</v>
      </c>
      <c r="O82" s="177"/>
      <c r="P82" s="181">
        <v>2.9999999999999997E-4</v>
      </c>
      <c r="Q82" s="182"/>
      <c r="R82" s="182">
        <v>2.9999999999999997E-4</v>
      </c>
      <c r="S82" s="183">
        <f>ROUND(G82*(P82),3)</f>
        <v>3.0000000000000001E-3</v>
      </c>
      <c r="T82" s="178"/>
      <c r="U82" s="178"/>
      <c r="V82" s="191"/>
      <c r="W82" s="53"/>
      <c r="Z82">
        <v>0</v>
      </c>
    </row>
    <row r="83" spans="1:26" ht="34.9" customHeight="1" x14ac:dyDescent="0.25">
      <c r="A83" s="179"/>
      <c r="B83" s="205"/>
      <c r="C83" s="180" t="s">
        <v>89</v>
      </c>
      <c r="D83" s="237" t="s">
        <v>90</v>
      </c>
      <c r="E83" s="237"/>
      <c r="F83" s="174" t="s">
        <v>88</v>
      </c>
      <c r="G83" s="175">
        <v>11.4</v>
      </c>
      <c r="H83" s="174"/>
      <c r="I83" s="174">
        <f>ROUND(G83*(H83),2)</f>
        <v>0</v>
      </c>
      <c r="J83" s="176">
        <f>ROUND(G83*(N83),2)</f>
        <v>96.67</v>
      </c>
      <c r="K83" s="177">
        <f>ROUND(G83*(O83),2)</f>
        <v>0</v>
      </c>
      <c r="L83" s="177">
        <f>ROUND(G83*(H83),2)</f>
        <v>0</v>
      </c>
      <c r="M83" s="177"/>
      <c r="N83" s="177">
        <v>8.48</v>
      </c>
      <c r="O83" s="177"/>
      <c r="P83" s="181">
        <v>6.6E-3</v>
      </c>
      <c r="Q83" s="182"/>
      <c r="R83" s="182">
        <v>6.6E-3</v>
      </c>
      <c r="S83" s="183">
        <f>ROUND(G83*(P83),3)</f>
        <v>7.4999999999999997E-2</v>
      </c>
      <c r="T83" s="178"/>
      <c r="U83" s="178"/>
      <c r="V83" s="191"/>
      <c r="W83" s="53"/>
      <c r="Z83">
        <v>0</v>
      </c>
    </row>
    <row r="84" spans="1:26" ht="34.9" customHeight="1" x14ac:dyDescent="0.25">
      <c r="A84" s="179"/>
      <c r="B84" s="205"/>
      <c r="C84" s="180" t="s">
        <v>91</v>
      </c>
      <c r="D84" s="237" t="s">
        <v>92</v>
      </c>
      <c r="E84" s="237"/>
      <c r="F84" s="174" t="s">
        <v>88</v>
      </c>
      <c r="G84" s="175">
        <v>27.8</v>
      </c>
      <c r="H84" s="174"/>
      <c r="I84" s="174">
        <f>ROUND(G84*(H84),2)</f>
        <v>0</v>
      </c>
      <c r="J84" s="176">
        <f>ROUND(G84*(N84),2)</f>
        <v>23.35</v>
      </c>
      <c r="K84" s="177">
        <f>ROUND(G84*(O84),2)</f>
        <v>0</v>
      </c>
      <c r="L84" s="177">
        <f>ROUND(G84*(H84),2)</f>
        <v>0</v>
      </c>
      <c r="M84" s="177"/>
      <c r="N84" s="177">
        <v>0.84</v>
      </c>
      <c r="O84" s="177"/>
      <c r="P84" s="181">
        <v>5.2999999999999998E-4</v>
      </c>
      <c r="Q84" s="182"/>
      <c r="R84" s="182">
        <v>5.2999999999999998E-4</v>
      </c>
      <c r="S84" s="183">
        <f>ROUND(G84*(P84),3)</f>
        <v>1.4999999999999999E-2</v>
      </c>
      <c r="T84" s="178"/>
      <c r="U84" s="178"/>
      <c r="V84" s="191"/>
      <c r="W84" s="53"/>
      <c r="Z84">
        <v>0</v>
      </c>
    </row>
    <row r="85" spans="1:26" ht="34.9" customHeight="1" x14ac:dyDescent="0.25">
      <c r="A85" s="179"/>
      <c r="B85" s="205"/>
      <c r="C85" s="180" t="s">
        <v>93</v>
      </c>
      <c r="D85" s="237" t="s">
        <v>94</v>
      </c>
      <c r="E85" s="237"/>
      <c r="F85" s="174" t="s">
        <v>88</v>
      </c>
      <c r="G85" s="175">
        <v>27.8</v>
      </c>
      <c r="H85" s="174"/>
      <c r="I85" s="174">
        <f>ROUND(G85*(H85),2)</f>
        <v>0</v>
      </c>
      <c r="J85" s="176">
        <f>ROUND(G85*(N85),2)</f>
        <v>142.06</v>
      </c>
      <c r="K85" s="177">
        <f>ROUND(G85*(O85),2)</f>
        <v>0</v>
      </c>
      <c r="L85" s="177">
        <f>ROUND(G85*(H85),2)</f>
        <v>0</v>
      </c>
      <c r="M85" s="177"/>
      <c r="N85" s="177">
        <v>5.1100000000000003</v>
      </c>
      <c r="O85" s="177"/>
      <c r="P85" s="181">
        <v>6.0000000000000001E-3</v>
      </c>
      <c r="Q85" s="182"/>
      <c r="R85" s="182">
        <v>6.0000000000000001E-3</v>
      </c>
      <c r="S85" s="183">
        <f>ROUND(G85*(P85),3)</f>
        <v>0.16700000000000001</v>
      </c>
      <c r="T85" s="178"/>
      <c r="U85" s="178"/>
      <c r="V85" s="191"/>
      <c r="W85" s="53"/>
      <c r="Z85">
        <v>0</v>
      </c>
    </row>
    <row r="86" spans="1:26" ht="25.15" customHeight="1" x14ac:dyDescent="0.25">
      <c r="A86" s="179"/>
      <c r="B86" s="205"/>
      <c r="C86" s="180" t="s">
        <v>95</v>
      </c>
      <c r="D86" s="237" t="s">
        <v>96</v>
      </c>
      <c r="E86" s="237"/>
      <c r="F86" s="174" t="s">
        <v>88</v>
      </c>
      <c r="G86" s="175">
        <v>39.200000000000003</v>
      </c>
      <c r="H86" s="174"/>
      <c r="I86" s="174">
        <f>ROUND(G86*(H86),2)</f>
        <v>0</v>
      </c>
      <c r="J86" s="176">
        <f>ROUND(G86*(N86),2)</f>
        <v>254.8</v>
      </c>
      <c r="K86" s="177">
        <f>ROUND(G86*(O86),2)</f>
        <v>0</v>
      </c>
      <c r="L86" s="177">
        <f>ROUND(G86*(H86),2)</f>
        <v>0</v>
      </c>
      <c r="M86" s="177"/>
      <c r="N86" s="177">
        <v>6.5</v>
      </c>
      <c r="O86" s="177"/>
      <c r="P86" s="181">
        <v>2.8800000000000002E-3</v>
      </c>
      <c r="Q86" s="182"/>
      <c r="R86" s="182">
        <v>2.8800000000000002E-3</v>
      </c>
      <c r="S86" s="183">
        <f>ROUND(G86*(P86),3)</f>
        <v>0.113</v>
      </c>
      <c r="T86" s="178"/>
      <c r="U86" s="178"/>
      <c r="V86" s="191"/>
      <c r="W86" s="53"/>
      <c r="Z86">
        <v>0</v>
      </c>
    </row>
    <row r="87" spans="1:26" x14ac:dyDescent="0.25">
      <c r="A87" s="10"/>
      <c r="B87" s="204"/>
      <c r="C87" s="172">
        <v>6</v>
      </c>
      <c r="D87" s="236" t="s">
        <v>65</v>
      </c>
      <c r="E87" s="236"/>
      <c r="F87" s="138"/>
      <c r="G87" s="171"/>
      <c r="H87" s="138"/>
      <c r="I87" s="140">
        <f>ROUND((SUM(I81:I86))/1,2)</f>
        <v>0</v>
      </c>
      <c r="J87" s="139"/>
      <c r="K87" s="139"/>
      <c r="L87" s="139">
        <f>ROUND((SUM(L81:L86))/1,2)</f>
        <v>0</v>
      </c>
      <c r="M87" s="139">
        <f>ROUND((SUM(M81:M86))/1,2)</f>
        <v>0</v>
      </c>
      <c r="N87" s="139"/>
      <c r="O87" s="139"/>
      <c r="P87" s="139"/>
      <c r="Q87" s="10"/>
      <c r="R87" s="10"/>
      <c r="S87" s="10">
        <f>ROUND((SUM(S81:S86))/1,2)</f>
        <v>0.37</v>
      </c>
      <c r="T87" s="10"/>
      <c r="U87" s="10"/>
      <c r="V87" s="192">
        <f>ROUND((SUM(V81:V86))/1,2)</f>
        <v>0</v>
      </c>
      <c r="W87" s="208"/>
      <c r="X87" s="137"/>
      <c r="Y87" s="137"/>
      <c r="Z87" s="137"/>
    </row>
    <row r="88" spans="1:26" x14ac:dyDescent="0.25">
      <c r="A88" s="1"/>
      <c r="B88" s="200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193"/>
      <c r="W88" s="53"/>
    </row>
    <row r="89" spans="1:26" x14ac:dyDescent="0.25">
      <c r="A89" s="10"/>
      <c r="B89" s="204"/>
      <c r="C89" s="172">
        <v>9</v>
      </c>
      <c r="D89" s="236" t="s">
        <v>66</v>
      </c>
      <c r="E89" s="236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10"/>
      <c r="R89" s="10"/>
      <c r="S89" s="10"/>
      <c r="T89" s="10"/>
      <c r="U89" s="10"/>
      <c r="V89" s="190"/>
      <c r="W89" s="208"/>
      <c r="X89" s="137"/>
      <c r="Y89" s="137"/>
      <c r="Z89" s="137"/>
    </row>
    <row r="90" spans="1:26" ht="25.15" customHeight="1" x14ac:dyDescent="0.25">
      <c r="A90" s="179"/>
      <c r="B90" s="205"/>
      <c r="C90" s="180" t="s">
        <v>97</v>
      </c>
      <c r="D90" s="237" t="s">
        <v>98</v>
      </c>
      <c r="E90" s="237"/>
      <c r="F90" s="174" t="s">
        <v>88</v>
      </c>
      <c r="G90" s="175">
        <v>11.4</v>
      </c>
      <c r="H90" s="174"/>
      <c r="I90" s="174">
        <f>ROUND(G90*(H90),2)</f>
        <v>0</v>
      </c>
      <c r="J90" s="176">
        <f>ROUND(G90*(N90),2)</f>
        <v>45.03</v>
      </c>
      <c r="K90" s="177">
        <f>ROUND(G90*(O90),2)</f>
        <v>0</v>
      </c>
      <c r="L90" s="177">
        <f>ROUND(G90*(H90),2)</f>
        <v>0</v>
      </c>
      <c r="M90" s="177"/>
      <c r="N90" s="177">
        <v>3.95</v>
      </c>
      <c r="O90" s="177"/>
      <c r="P90" s="181">
        <v>5.0000000000000002E-5</v>
      </c>
      <c r="Q90" s="182"/>
      <c r="R90" s="182">
        <v>5.0000000000000002E-5</v>
      </c>
      <c r="S90" s="183">
        <f>ROUND(G90*(P90),3)</f>
        <v>1E-3</v>
      </c>
      <c r="T90" s="178"/>
      <c r="U90" s="178"/>
      <c r="V90" s="191"/>
      <c r="W90" s="53"/>
      <c r="Z90">
        <v>0</v>
      </c>
    </row>
    <row r="91" spans="1:26" x14ac:dyDescent="0.25">
      <c r="A91" s="10"/>
      <c r="B91" s="204"/>
      <c r="C91" s="172">
        <v>9</v>
      </c>
      <c r="D91" s="236" t="s">
        <v>66</v>
      </c>
      <c r="E91" s="236"/>
      <c r="F91" s="138"/>
      <c r="G91" s="171"/>
      <c r="H91" s="138"/>
      <c r="I91" s="140">
        <f>ROUND((SUM(I89:I90))/1,2)</f>
        <v>0</v>
      </c>
      <c r="J91" s="139"/>
      <c r="K91" s="139"/>
      <c r="L91" s="139">
        <f>ROUND((SUM(L89:L90))/1,2)</f>
        <v>0</v>
      </c>
      <c r="M91" s="139">
        <f>ROUND((SUM(M89:M90))/1,2)</f>
        <v>0</v>
      </c>
      <c r="N91" s="139"/>
      <c r="O91" s="139"/>
      <c r="P91" s="139"/>
      <c r="Q91" s="10"/>
      <c r="R91" s="10"/>
      <c r="S91" s="10">
        <f>ROUND((SUM(S89:S90))/1,2)</f>
        <v>0</v>
      </c>
      <c r="T91" s="10"/>
      <c r="U91" s="10"/>
      <c r="V91" s="192">
        <f>ROUND((SUM(V89:V90))/1,2)</f>
        <v>0</v>
      </c>
      <c r="W91" s="208"/>
      <c r="X91" s="137"/>
      <c r="Y91" s="137"/>
      <c r="Z91" s="137"/>
    </row>
    <row r="92" spans="1:26" x14ac:dyDescent="0.25">
      <c r="A92" s="1"/>
      <c r="B92" s="200"/>
      <c r="C92" s="1"/>
      <c r="D92" s="1"/>
      <c r="E92" s="131"/>
      <c r="F92" s="131"/>
      <c r="G92" s="165"/>
      <c r="H92" s="131"/>
      <c r="I92" s="131"/>
      <c r="J92" s="132"/>
      <c r="K92" s="132"/>
      <c r="L92" s="132"/>
      <c r="M92" s="132"/>
      <c r="N92" s="132"/>
      <c r="O92" s="132"/>
      <c r="P92" s="132"/>
      <c r="Q92" s="1"/>
      <c r="R92" s="1"/>
      <c r="S92" s="1"/>
      <c r="T92" s="1"/>
      <c r="U92" s="1"/>
      <c r="V92" s="193"/>
      <c r="W92" s="53"/>
    </row>
    <row r="93" spans="1:26" x14ac:dyDescent="0.25">
      <c r="A93" s="10"/>
      <c r="B93" s="204"/>
      <c r="C93" s="172">
        <v>99</v>
      </c>
      <c r="D93" s="236" t="s">
        <v>67</v>
      </c>
      <c r="E93" s="236"/>
      <c r="F93" s="138"/>
      <c r="G93" s="171"/>
      <c r="H93" s="138"/>
      <c r="I93" s="138"/>
      <c r="J93" s="139"/>
      <c r="K93" s="139"/>
      <c r="L93" s="139"/>
      <c r="M93" s="139"/>
      <c r="N93" s="139"/>
      <c r="O93" s="139"/>
      <c r="P93" s="139"/>
      <c r="Q93" s="10"/>
      <c r="R93" s="10"/>
      <c r="S93" s="10"/>
      <c r="T93" s="10"/>
      <c r="U93" s="10"/>
      <c r="V93" s="190"/>
      <c r="W93" s="208"/>
      <c r="X93" s="137"/>
      <c r="Y93" s="137"/>
      <c r="Z93" s="137"/>
    </row>
    <row r="94" spans="1:26" ht="25.15" customHeight="1" x14ac:dyDescent="0.25">
      <c r="A94" s="179"/>
      <c r="B94" s="205"/>
      <c r="C94" s="180" t="s">
        <v>99</v>
      </c>
      <c r="D94" s="237" t="s">
        <v>100</v>
      </c>
      <c r="E94" s="237"/>
      <c r="F94" s="174" t="s">
        <v>101</v>
      </c>
      <c r="G94" s="175">
        <v>0.37365999999999999</v>
      </c>
      <c r="H94" s="174"/>
      <c r="I94" s="174">
        <f>ROUND(G94*(H94),2)</f>
        <v>0</v>
      </c>
      <c r="J94" s="176">
        <f>ROUND(G94*(N94),2)</f>
        <v>11.46</v>
      </c>
      <c r="K94" s="177">
        <f>ROUND(G94*(O94),2)</f>
        <v>0</v>
      </c>
      <c r="L94" s="177">
        <f>ROUND(G94*(H94),2)</f>
        <v>0</v>
      </c>
      <c r="M94" s="177"/>
      <c r="N94" s="177">
        <v>30.68</v>
      </c>
      <c r="O94" s="177"/>
      <c r="P94" s="182"/>
      <c r="Q94" s="182"/>
      <c r="R94" s="182"/>
      <c r="S94" s="183">
        <f>ROUND(G94*(P94),3)</f>
        <v>0</v>
      </c>
      <c r="T94" s="178"/>
      <c r="U94" s="178"/>
      <c r="V94" s="191"/>
      <c r="W94" s="53"/>
      <c r="Z94">
        <v>0</v>
      </c>
    </row>
    <row r="95" spans="1:26" x14ac:dyDescent="0.25">
      <c r="A95" s="10"/>
      <c r="B95" s="204"/>
      <c r="C95" s="172">
        <v>99</v>
      </c>
      <c r="D95" s="236" t="s">
        <v>67</v>
      </c>
      <c r="E95" s="236"/>
      <c r="F95" s="138"/>
      <c r="G95" s="171"/>
      <c r="H95" s="138"/>
      <c r="I95" s="140">
        <f>ROUND((SUM(I93:I94))/1,2)</f>
        <v>0</v>
      </c>
      <c r="J95" s="139"/>
      <c r="K95" s="139"/>
      <c r="L95" s="139">
        <f>ROUND((SUM(L93:L94))/1,2)</f>
        <v>0</v>
      </c>
      <c r="M95" s="139">
        <f>ROUND((SUM(M93:M94))/1,2)</f>
        <v>0</v>
      </c>
      <c r="N95" s="139"/>
      <c r="O95" s="139"/>
      <c r="P95" s="139"/>
      <c r="Q95" s="10"/>
      <c r="R95" s="10"/>
      <c r="S95" s="10">
        <f>ROUND((SUM(S93:S94))/1,2)</f>
        <v>0</v>
      </c>
      <c r="T95" s="10"/>
      <c r="U95" s="10"/>
      <c r="V95" s="192">
        <f>ROUND((SUM(V93:V94))/1,2)</f>
        <v>0</v>
      </c>
      <c r="W95" s="208"/>
      <c r="X95" s="137"/>
      <c r="Y95" s="137"/>
      <c r="Z95" s="137"/>
    </row>
    <row r="96" spans="1:26" x14ac:dyDescent="0.25">
      <c r="A96" s="1"/>
      <c r="B96" s="200"/>
      <c r="C96" s="1"/>
      <c r="D96" s="1"/>
      <c r="E96" s="131"/>
      <c r="F96" s="131"/>
      <c r="G96" s="165"/>
      <c r="H96" s="131"/>
      <c r="I96" s="131"/>
      <c r="J96" s="132"/>
      <c r="K96" s="132"/>
      <c r="L96" s="132"/>
      <c r="M96" s="132"/>
      <c r="N96" s="132"/>
      <c r="O96" s="132"/>
      <c r="P96" s="132"/>
      <c r="Q96" s="1"/>
      <c r="R96" s="1"/>
      <c r="S96" s="1"/>
      <c r="T96" s="1"/>
      <c r="U96" s="1"/>
      <c r="V96" s="193"/>
      <c r="W96" s="53"/>
    </row>
    <row r="97" spans="1:26" x14ac:dyDescent="0.25">
      <c r="A97" s="10"/>
      <c r="B97" s="204"/>
      <c r="C97" s="10"/>
      <c r="D97" s="235" t="s">
        <v>64</v>
      </c>
      <c r="E97" s="235"/>
      <c r="F97" s="138"/>
      <c r="G97" s="171"/>
      <c r="H97" s="138"/>
      <c r="I97" s="140">
        <f>ROUND((SUM(I80:I96))/2,2)</f>
        <v>0</v>
      </c>
      <c r="J97" s="139"/>
      <c r="K97" s="139"/>
      <c r="L97" s="138">
        <f>ROUND((SUM(L80:L96))/2,2)</f>
        <v>0</v>
      </c>
      <c r="M97" s="138">
        <f>ROUND((SUM(M80:M96))/2,2)</f>
        <v>0</v>
      </c>
      <c r="N97" s="139"/>
      <c r="O97" s="139"/>
      <c r="P97" s="184"/>
      <c r="Q97" s="10"/>
      <c r="R97" s="10"/>
      <c r="S97" s="184">
        <f>ROUND((SUM(S80:S96))/2,2)</f>
        <v>0.37</v>
      </c>
      <c r="T97" s="10"/>
      <c r="U97" s="10"/>
      <c r="V97" s="192">
        <f>ROUND((SUM(V80:V96))/2,2)</f>
        <v>0</v>
      </c>
      <c r="W97" s="53"/>
    </row>
    <row r="98" spans="1:26" x14ac:dyDescent="0.25">
      <c r="A98" s="1"/>
      <c r="B98" s="200"/>
      <c r="C98" s="1"/>
      <c r="D98" s="1"/>
      <c r="E98" s="131"/>
      <c r="F98" s="131"/>
      <c r="G98" s="165"/>
      <c r="H98" s="131"/>
      <c r="I98" s="131"/>
      <c r="J98" s="132"/>
      <c r="K98" s="132"/>
      <c r="L98" s="132"/>
      <c r="M98" s="132"/>
      <c r="N98" s="132"/>
      <c r="O98" s="132"/>
      <c r="P98" s="132"/>
      <c r="Q98" s="1"/>
      <c r="R98" s="1"/>
      <c r="S98" s="1"/>
      <c r="T98" s="1"/>
      <c r="U98" s="1"/>
      <c r="V98" s="193"/>
      <c r="W98" s="53"/>
    </row>
    <row r="99" spans="1:26" x14ac:dyDescent="0.25">
      <c r="A99" s="10"/>
      <c r="B99" s="204"/>
      <c r="C99" s="10"/>
      <c r="D99" s="235" t="s">
        <v>68</v>
      </c>
      <c r="E99" s="235"/>
      <c r="F99" s="138"/>
      <c r="G99" s="171"/>
      <c r="H99" s="138"/>
      <c r="I99" s="138"/>
      <c r="J99" s="139"/>
      <c r="K99" s="139"/>
      <c r="L99" s="139"/>
      <c r="M99" s="139"/>
      <c r="N99" s="139"/>
      <c r="O99" s="139"/>
      <c r="P99" s="139"/>
      <c r="Q99" s="10"/>
      <c r="R99" s="10"/>
      <c r="S99" s="10"/>
      <c r="T99" s="10"/>
      <c r="U99" s="10"/>
      <c r="V99" s="190"/>
      <c r="W99" s="208"/>
      <c r="X99" s="137"/>
      <c r="Y99" s="137"/>
      <c r="Z99" s="137"/>
    </row>
    <row r="100" spans="1:26" x14ac:dyDescent="0.25">
      <c r="A100" s="10"/>
      <c r="B100" s="204"/>
      <c r="C100" s="172">
        <v>783</v>
      </c>
      <c r="D100" s="236" t="s">
        <v>69</v>
      </c>
      <c r="E100" s="236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10"/>
      <c r="R100" s="10"/>
      <c r="S100" s="10"/>
      <c r="T100" s="10"/>
      <c r="U100" s="10"/>
      <c r="V100" s="190"/>
      <c r="W100" s="208"/>
      <c r="X100" s="137"/>
      <c r="Y100" s="137"/>
      <c r="Z100" s="137"/>
    </row>
    <row r="101" spans="1:26" ht="34.9" customHeight="1" x14ac:dyDescent="0.25">
      <c r="A101" s="179"/>
      <c r="B101" s="205"/>
      <c r="C101" s="180" t="s">
        <v>102</v>
      </c>
      <c r="D101" s="237" t="s">
        <v>103</v>
      </c>
      <c r="E101" s="237"/>
      <c r="F101" s="174" t="s">
        <v>88</v>
      </c>
      <c r="G101" s="175">
        <v>11.4</v>
      </c>
      <c r="H101" s="174"/>
      <c r="I101" s="174">
        <f>ROUND(G101*(H101),2)</f>
        <v>0</v>
      </c>
      <c r="J101" s="176">
        <f>ROUND(G101*(N101),2)</f>
        <v>37.729999999999997</v>
      </c>
      <c r="K101" s="177">
        <f>ROUND(G101*(O101),2)</f>
        <v>0</v>
      </c>
      <c r="L101" s="177">
        <f>ROUND(G101*(H101),2)</f>
        <v>0</v>
      </c>
      <c r="M101" s="177"/>
      <c r="N101" s="177">
        <v>3.31</v>
      </c>
      <c r="O101" s="177"/>
      <c r="P101" s="181">
        <v>3.3E-4</v>
      </c>
      <c r="Q101" s="182"/>
      <c r="R101" s="182">
        <v>3.3E-4</v>
      </c>
      <c r="S101" s="183">
        <f>ROUND(G101*(P101),3)</f>
        <v>4.0000000000000001E-3</v>
      </c>
      <c r="T101" s="178"/>
      <c r="U101" s="178"/>
      <c r="V101" s="191"/>
      <c r="W101" s="53"/>
      <c r="Z101">
        <v>0</v>
      </c>
    </row>
    <row r="102" spans="1:26" ht="34.9" customHeight="1" x14ac:dyDescent="0.25">
      <c r="A102" s="179"/>
      <c r="B102" s="205"/>
      <c r="C102" s="180" t="s">
        <v>104</v>
      </c>
      <c r="D102" s="237" t="s">
        <v>105</v>
      </c>
      <c r="E102" s="237"/>
      <c r="F102" s="174" t="s">
        <v>88</v>
      </c>
      <c r="G102" s="175">
        <v>27.8</v>
      </c>
      <c r="H102" s="174"/>
      <c r="I102" s="174">
        <f>ROUND(G102*(H102),2)</f>
        <v>0</v>
      </c>
      <c r="J102" s="176">
        <f>ROUND(G102*(N102),2)</f>
        <v>77.56</v>
      </c>
      <c r="K102" s="177">
        <f>ROUND(G102*(O102),2)</f>
        <v>0</v>
      </c>
      <c r="L102" s="177">
        <f>ROUND(G102*(H102),2)</f>
        <v>0</v>
      </c>
      <c r="M102" s="177"/>
      <c r="N102" s="177">
        <v>2.79</v>
      </c>
      <c r="O102" s="177"/>
      <c r="P102" s="181">
        <v>3.3E-4</v>
      </c>
      <c r="Q102" s="182"/>
      <c r="R102" s="182">
        <v>3.3E-4</v>
      </c>
      <c r="S102" s="183">
        <f>ROUND(G102*(P102),3)</f>
        <v>8.9999999999999993E-3</v>
      </c>
      <c r="T102" s="178"/>
      <c r="U102" s="178"/>
      <c r="V102" s="191"/>
      <c r="W102" s="53"/>
      <c r="Z102">
        <v>0</v>
      </c>
    </row>
    <row r="103" spans="1:26" x14ac:dyDescent="0.25">
      <c r="A103" s="10"/>
      <c r="B103" s="204"/>
      <c r="C103" s="172">
        <v>783</v>
      </c>
      <c r="D103" s="236" t="s">
        <v>69</v>
      </c>
      <c r="E103" s="236"/>
      <c r="F103" s="138"/>
      <c r="G103" s="171"/>
      <c r="H103" s="138"/>
      <c r="I103" s="140">
        <f>ROUND((SUM(I100:I102))/1,2)</f>
        <v>0</v>
      </c>
      <c r="J103" s="139"/>
      <c r="K103" s="139"/>
      <c r="L103" s="139">
        <f>ROUND((SUM(L100:L102))/1,2)</f>
        <v>0</v>
      </c>
      <c r="M103" s="139">
        <f>ROUND((SUM(M100:M102))/1,2)</f>
        <v>0</v>
      </c>
      <c r="N103" s="139"/>
      <c r="O103" s="139"/>
      <c r="P103" s="184"/>
      <c r="Q103" s="1"/>
      <c r="R103" s="1"/>
      <c r="S103" s="184">
        <f>ROUND((SUM(S100:S102))/1,2)</f>
        <v>0.01</v>
      </c>
      <c r="T103" s="2"/>
      <c r="U103" s="2"/>
      <c r="V103" s="192">
        <f>ROUND((SUM(V100:V102))/1,2)</f>
        <v>0</v>
      </c>
      <c r="W103" s="53"/>
    </row>
    <row r="104" spans="1:26" x14ac:dyDescent="0.25">
      <c r="A104" s="1"/>
      <c r="B104" s="200"/>
      <c r="C104" s="1"/>
      <c r="D104" s="1"/>
      <c r="E104" s="131"/>
      <c r="F104" s="131"/>
      <c r="G104" s="165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3"/>
      <c r="W104" s="53"/>
    </row>
    <row r="105" spans="1:26" x14ac:dyDescent="0.25">
      <c r="A105" s="10"/>
      <c r="B105" s="204"/>
      <c r="C105" s="10"/>
      <c r="D105" s="235" t="s">
        <v>68</v>
      </c>
      <c r="E105" s="235"/>
      <c r="F105" s="138"/>
      <c r="G105" s="171"/>
      <c r="H105" s="138"/>
      <c r="I105" s="140">
        <f>ROUND((SUM(I99:I104))/2,2)</f>
        <v>0</v>
      </c>
      <c r="J105" s="139"/>
      <c r="K105" s="139"/>
      <c r="L105" s="139">
        <f>ROUND((SUM(L99:L104))/2,2)</f>
        <v>0</v>
      </c>
      <c r="M105" s="139">
        <f>ROUND((SUM(M99:M104))/2,2)</f>
        <v>0</v>
      </c>
      <c r="N105" s="139"/>
      <c r="O105" s="139"/>
      <c r="P105" s="184"/>
      <c r="Q105" s="1"/>
      <c r="R105" s="1"/>
      <c r="S105" s="184">
        <f>ROUND((SUM(S99:S104))/2,2)</f>
        <v>0.01</v>
      </c>
      <c r="T105" s="1"/>
      <c r="U105" s="1"/>
      <c r="V105" s="192">
        <f>ROUND((SUM(V99:V104))/2,2)</f>
        <v>0</v>
      </c>
      <c r="W105" s="53"/>
    </row>
    <row r="106" spans="1:26" x14ac:dyDescent="0.25">
      <c r="A106" s="1"/>
      <c r="B106" s="206"/>
      <c r="C106" s="185"/>
      <c r="D106" s="234" t="s">
        <v>70</v>
      </c>
      <c r="E106" s="234"/>
      <c r="F106" s="186"/>
      <c r="G106" s="187"/>
      <c r="H106" s="186"/>
      <c r="I106" s="186">
        <f>ROUND((SUM(I80:I105))/3,2)</f>
        <v>0</v>
      </c>
      <c r="J106" s="188"/>
      <c r="K106" s="188">
        <f>ROUND((SUM(K80:K105))/3,2)</f>
        <v>0</v>
      </c>
      <c r="L106" s="188">
        <f>ROUND((SUM(L80:L105))/3,2)</f>
        <v>0</v>
      </c>
      <c r="M106" s="188">
        <f>ROUND((SUM(M80:M105))/3,2)</f>
        <v>0</v>
      </c>
      <c r="N106" s="188"/>
      <c r="O106" s="188"/>
      <c r="P106" s="187"/>
      <c r="Q106" s="185"/>
      <c r="R106" s="185"/>
      <c r="S106" s="187">
        <f>ROUND((SUM(S80:S105))/3,2)</f>
        <v>0.38</v>
      </c>
      <c r="T106" s="185"/>
      <c r="U106" s="185"/>
      <c r="V106" s="194">
        <f>ROUND((SUM(V80:V105))/3,2)</f>
        <v>0</v>
      </c>
      <c r="W106" s="53"/>
      <c r="Z106">
        <f>(SUM(Z80:Z105))</f>
        <v>0</v>
      </c>
    </row>
  </sheetData>
  <mergeCells count="71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48:H48"/>
    <mergeCell ref="B49:I49"/>
    <mergeCell ref="F25:H25"/>
    <mergeCell ref="F26:H26"/>
    <mergeCell ref="F27:H27"/>
    <mergeCell ref="F28:G28"/>
    <mergeCell ref="F29:G29"/>
    <mergeCell ref="F30:G30"/>
    <mergeCell ref="H1:I1"/>
    <mergeCell ref="B71:E71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D82:E82"/>
    <mergeCell ref="B62:D62"/>
    <mergeCell ref="B63:D63"/>
    <mergeCell ref="B65:D65"/>
    <mergeCell ref="B69:V69"/>
    <mergeCell ref="B72:E72"/>
    <mergeCell ref="B73:E73"/>
    <mergeCell ref="I71:P71"/>
    <mergeCell ref="D80:E80"/>
    <mergeCell ref="D81:E81"/>
    <mergeCell ref="D97:E97"/>
    <mergeCell ref="D83:E83"/>
    <mergeCell ref="D84:E84"/>
    <mergeCell ref="D85:E85"/>
    <mergeCell ref="D86:E86"/>
    <mergeCell ref="D87:E87"/>
    <mergeCell ref="D89:E89"/>
    <mergeCell ref="D90:E90"/>
    <mergeCell ref="D91:E91"/>
    <mergeCell ref="D93:E93"/>
    <mergeCell ref="D94:E94"/>
    <mergeCell ref="D95:E95"/>
    <mergeCell ref="D106:E106"/>
    <mergeCell ref="D99:E99"/>
    <mergeCell ref="D100:E100"/>
    <mergeCell ref="D101:E101"/>
    <mergeCell ref="D102:E102"/>
    <mergeCell ref="D103:E103"/>
    <mergeCell ref="D105:E105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9:B79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Úprava interiéru MŠ Rudlov / 104 Jedáleň</oddHeader>
    <oddFooter>&amp;RStrana &amp;P z &amp;N    &amp;L&amp;7Spracované systémom Systematic® Kalkulus, tel.: 051 77 10 585</oddFooter>
  </headerFooter>
  <rowBreaks count="2" manualBreakCount="2">
    <brk id="40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workbookViewId="0">
      <pane ySplit="1" topLeftCell="A123" activePane="bottomLeft" state="frozen"/>
      <selection pane="bottomLeft" activeCell="H85" sqref="H85:H138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300" t="s">
        <v>19</v>
      </c>
      <c r="C1" s="253"/>
      <c r="D1" s="12"/>
      <c r="E1" s="301" t="s">
        <v>0</v>
      </c>
      <c r="F1" s="302"/>
      <c r="G1" s="13"/>
      <c r="H1" s="252" t="s">
        <v>71</v>
      </c>
      <c r="I1" s="253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303" t="s">
        <v>19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  <c r="R2" s="305"/>
      <c r="S2" s="305"/>
      <c r="T2" s="305"/>
      <c r="U2" s="305"/>
      <c r="V2" s="306"/>
      <c r="W2" s="53"/>
    </row>
    <row r="3" spans="1:23" ht="18" customHeight="1" x14ac:dyDescent="0.25">
      <c r="A3" s="15"/>
      <c r="B3" s="307" t="s">
        <v>1</v>
      </c>
      <c r="C3" s="308"/>
      <c r="D3" s="308"/>
      <c r="E3" s="308"/>
      <c r="F3" s="308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10"/>
      <c r="W3" s="53"/>
    </row>
    <row r="4" spans="1:23" ht="18" customHeight="1" x14ac:dyDescent="0.25">
      <c r="A4" s="15"/>
      <c r="B4" s="43" t="s">
        <v>106</v>
      </c>
      <c r="C4" s="32"/>
      <c r="D4" s="25"/>
      <c r="E4" s="25"/>
      <c r="F4" s="44" t="s">
        <v>21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23</v>
      </c>
      <c r="C6" s="32"/>
      <c r="D6" s="44" t="s">
        <v>24</v>
      </c>
      <c r="E6" s="25"/>
      <c r="F6" s="44" t="s">
        <v>25</v>
      </c>
      <c r="G6" s="44" t="s">
        <v>26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311" t="s">
        <v>27</v>
      </c>
      <c r="C7" s="312"/>
      <c r="D7" s="312"/>
      <c r="E7" s="312"/>
      <c r="F7" s="312"/>
      <c r="G7" s="312"/>
      <c r="H7" s="313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30</v>
      </c>
      <c r="C8" s="46"/>
      <c r="D8" s="28"/>
      <c r="E8" s="28"/>
      <c r="F8" s="50" t="s">
        <v>31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91" t="s">
        <v>28</v>
      </c>
      <c r="C9" s="292"/>
      <c r="D9" s="292"/>
      <c r="E9" s="292"/>
      <c r="F9" s="292"/>
      <c r="G9" s="292"/>
      <c r="H9" s="293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30</v>
      </c>
      <c r="C10" s="32"/>
      <c r="D10" s="25"/>
      <c r="E10" s="25"/>
      <c r="F10" s="44" t="s">
        <v>31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91" t="s">
        <v>29</v>
      </c>
      <c r="C11" s="292"/>
      <c r="D11" s="292"/>
      <c r="E11" s="292"/>
      <c r="F11" s="292"/>
      <c r="G11" s="292"/>
      <c r="H11" s="293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30</v>
      </c>
      <c r="C12" s="32"/>
      <c r="D12" s="25"/>
      <c r="E12" s="25"/>
      <c r="F12" s="44" t="s">
        <v>31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53</v>
      </c>
      <c r="D14" s="61" t="s">
        <v>54</v>
      </c>
      <c r="E14" s="66" t="s">
        <v>55</v>
      </c>
      <c r="F14" s="294" t="s">
        <v>37</v>
      </c>
      <c r="G14" s="295"/>
      <c r="H14" s="286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32</v>
      </c>
      <c r="C15" s="63">
        <f>'SO 14441'!E59</f>
        <v>0</v>
      </c>
      <c r="D15" s="58">
        <f>'SO 14441'!F59</f>
        <v>0</v>
      </c>
      <c r="E15" s="67">
        <f>'SO 14441'!G59</f>
        <v>0</v>
      </c>
      <c r="F15" s="296" t="s">
        <v>38</v>
      </c>
      <c r="G15" s="288"/>
      <c r="H15" s="27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33</v>
      </c>
      <c r="C16" s="92">
        <f>'SO 14441'!E66</f>
        <v>0</v>
      </c>
      <c r="D16" s="93">
        <f>'SO 14441'!F66</f>
        <v>0</v>
      </c>
      <c r="E16" s="94">
        <f>'SO 14441'!G66</f>
        <v>0</v>
      </c>
      <c r="F16" s="297" t="s">
        <v>39</v>
      </c>
      <c r="G16" s="288"/>
      <c r="H16" s="271"/>
      <c r="I16" s="25"/>
      <c r="J16" s="25"/>
      <c r="K16" s="26"/>
      <c r="L16" s="26"/>
      <c r="M16" s="26"/>
      <c r="N16" s="26"/>
      <c r="O16" s="74"/>
      <c r="P16" s="83">
        <f>(SUM(Z83:Z139))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34</v>
      </c>
      <c r="C17" s="63"/>
      <c r="D17" s="58"/>
      <c r="E17" s="67"/>
      <c r="F17" s="298" t="s">
        <v>40</v>
      </c>
      <c r="G17" s="288"/>
      <c r="H17" s="27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35</v>
      </c>
      <c r="C18" s="64"/>
      <c r="D18" s="59"/>
      <c r="E18" s="68"/>
      <c r="F18" s="299"/>
      <c r="G18" s="290"/>
      <c r="H18" s="27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36</v>
      </c>
      <c r="C19" s="65"/>
      <c r="D19" s="60"/>
      <c r="E19" s="69">
        <f>SUM(E15:E18)</f>
        <v>0</v>
      </c>
      <c r="F19" s="283" t="s">
        <v>36</v>
      </c>
      <c r="G19" s="270"/>
      <c r="H19" s="284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46</v>
      </c>
      <c r="C20" s="57"/>
      <c r="D20" s="95"/>
      <c r="E20" s="96"/>
      <c r="F20" s="272" t="s">
        <v>46</v>
      </c>
      <c r="G20" s="285"/>
      <c r="H20" s="286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47</v>
      </c>
      <c r="C21" s="51"/>
      <c r="D21" s="91"/>
      <c r="E21" s="70">
        <f>((E15*U22*0)+(E16*V22*0)+(E17*W22*0))/100</f>
        <v>0</v>
      </c>
      <c r="F21" s="287" t="s">
        <v>50</v>
      </c>
      <c r="G21" s="288"/>
      <c r="H21" s="27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48</v>
      </c>
      <c r="C22" s="34"/>
      <c r="D22" s="72"/>
      <c r="E22" s="71">
        <f>((E15*U23*0)+(E16*V23*0)+(E17*W23*0))/100</f>
        <v>0</v>
      </c>
      <c r="F22" s="287" t="s">
        <v>51</v>
      </c>
      <c r="G22" s="288"/>
      <c r="H22" s="27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49</v>
      </c>
      <c r="C23" s="34"/>
      <c r="D23" s="72"/>
      <c r="E23" s="71">
        <f>((E15*U24*0)+(E16*V24*0)+(E17*W24*0))/100</f>
        <v>0</v>
      </c>
      <c r="F23" s="287" t="s">
        <v>52</v>
      </c>
      <c r="G23" s="288"/>
      <c r="H23" s="27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9"/>
      <c r="G24" s="290"/>
      <c r="H24" s="27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69" t="s">
        <v>36</v>
      </c>
      <c r="G25" s="270"/>
      <c r="H25" s="27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58</v>
      </c>
      <c r="C26" s="98"/>
      <c r="D26" s="100"/>
      <c r="E26" s="106"/>
      <c r="F26" s="272" t="s">
        <v>41</v>
      </c>
      <c r="G26" s="273"/>
      <c r="H26" s="274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5" t="s">
        <v>42</v>
      </c>
      <c r="G27" s="258"/>
      <c r="H27" s="276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7" t="s">
        <v>43</v>
      </c>
      <c r="G28" s="278"/>
      <c r="H28" s="209">
        <f>P27-SUM('SO 14441'!K83:'SO 14441'!K139)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79" t="s">
        <v>44</v>
      </c>
      <c r="G29" s="280"/>
      <c r="H29" s="33">
        <f>SUM('SO 14441'!K83:'SO 14441'!K139)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1" t="s">
        <v>45</v>
      </c>
      <c r="G30" s="282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8"/>
      <c r="G31" s="259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56</v>
      </c>
      <c r="C32" s="102"/>
      <c r="D32" s="19"/>
      <c r="E32" s="111" t="s">
        <v>57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62" t="s">
        <v>0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4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195"/>
      <c r="B46" s="238" t="s">
        <v>27</v>
      </c>
      <c r="C46" s="239"/>
      <c r="D46" s="239"/>
      <c r="E46" s="240"/>
      <c r="F46" s="265" t="s">
        <v>24</v>
      </c>
      <c r="G46" s="239"/>
      <c r="H46" s="240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195"/>
      <c r="B47" s="238" t="s">
        <v>28</v>
      </c>
      <c r="C47" s="239"/>
      <c r="D47" s="239"/>
      <c r="E47" s="240"/>
      <c r="F47" s="265" t="s">
        <v>22</v>
      </c>
      <c r="G47" s="239"/>
      <c r="H47" s="240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195"/>
      <c r="B48" s="238" t="s">
        <v>29</v>
      </c>
      <c r="C48" s="239"/>
      <c r="D48" s="239"/>
      <c r="E48" s="240"/>
      <c r="F48" s="265" t="s">
        <v>62</v>
      </c>
      <c r="G48" s="239"/>
      <c r="H48" s="240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6" t="s">
        <v>1</v>
      </c>
      <c r="C49" s="267"/>
      <c r="D49" s="267"/>
      <c r="E49" s="267"/>
      <c r="F49" s="267"/>
      <c r="G49" s="267"/>
      <c r="H49" s="267"/>
      <c r="I49" s="26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106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0" t="s">
        <v>59</v>
      </c>
      <c r="C54" s="261"/>
      <c r="D54" s="128"/>
      <c r="E54" s="128" t="s">
        <v>53</v>
      </c>
      <c r="F54" s="128" t="s">
        <v>54</v>
      </c>
      <c r="G54" s="128" t="s">
        <v>36</v>
      </c>
      <c r="H54" s="128" t="s">
        <v>60</v>
      </c>
      <c r="I54" s="128" t="s">
        <v>61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7" t="s">
        <v>64</v>
      </c>
      <c r="C55" s="244"/>
      <c r="D55" s="244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45" t="s">
        <v>65</v>
      </c>
      <c r="C56" s="246"/>
      <c r="D56" s="246"/>
      <c r="E56" s="138">
        <f>'SO 14441'!L92</f>
        <v>0</v>
      </c>
      <c r="F56" s="138">
        <f>'SO 14441'!M92</f>
        <v>0</v>
      </c>
      <c r="G56" s="138">
        <f>'SO 14441'!I92</f>
        <v>0</v>
      </c>
      <c r="H56" s="139">
        <f>'SO 14441'!S92</f>
        <v>1.1100000000000001</v>
      </c>
      <c r="I56" s="139">
        <f>'SO 14441'!V92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45" t="s">
        <v>66</v>
      </c>
      <c r="C57" s="246"/>
      <c r="D57" s="246"/>
      <c r="E57" s="138">
        <f>'SO 14441'!L102</f>
        <v>0</v>
      </c>
      <c r="F57" s="138">
        <f>'SO 14441'!M102</f>
        <v>0</v>
      </c>
      <c r="G57" s="138">
        <f>'SO 14441'!I102</f>
        <v>0</v>
      </c>
      <c r="H57" s="139">
        <f>'SO 14441'!S102</f>
        <v>0</v>
      </c>
      <c r="I57" s="139">
        <f>'SO 14441'!V102</f>
        <v>0.97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45" t="s">
        <v>67</v>
      </c>
      <c r="C58" s="246"/>
      <c r="D58" s="246"/>
      <c r="E58" s="138">
        <f>'SO 14441'!L106</f>
        <v>0</v>
      </c>
      <c r="F58" s="138">
        <f>'SO 14441'!M106</f>
        <v>0</v>
      </c>
      <c r="G58" s="138">
        <f>'SO 14441'!I106</f>
        <v>0</v>
      </c>
      <c r="H58" s="139">
        <f>'SO 14441'!S106</f>
        <v>0</v>
      </c>
      <c r="I58" s="139">
        <f>'SO 14441'!V106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0"/>
      <c r="B59" s="247" t="s">
        <v>64</v>
      </c>
      <c r="C59" s="235"/>
      <c r="D59" s="235"/>
      <c r="E59" s="140">
        <f>'SO 14441'!L108</f>
        <v>0</v>
      </c>
      <c r="F59" s="140">
        <f>'SO 14441'!M108</f>
        <v>0</v>
      </c>
      <c r="G59" s="140">
        <f>'SO 14441'!I108</f>
        <v>0</v>
      </c>
      <c r="H59" s="141">
        <f>'SO 14441'!S108</f>
        <v>1.1100000000000001</v>
      </c>
      <c r="I59" s="141">
        <f>'SO 14441'!V108</f>
        <v>0.97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"/>
      <c r="B60" s="200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3"/>
    </row>
    <row r="61" spans="1:26" x14ac:dyDescent="0.25">
      <c r="A61" s="10"/>
      <c r="B61" s="247" t="s">
        <v>68</v>
      </c>
      <c r="C61" s="235"/>
      <c r="D61" s="235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0"/>
      <c r="B62" s="245" t="s">
        <v>107</v>
      </c>
      <c r="C62" s="246"/>
      <c r="D62" s="246"/>
      <c r="E62" s="138">
        <f>'SO 14441'!L117</f>
        <v>0</v>
      </c>
      <c r="F62" s="138">
        <f>'SO 14441'!M117</f>
        <v>0</v>
      </c>
      <c r="G62" s="138">
        <f>'SO 14441'!I117</f>
        <v>0</v>
      </c>
      <c r="H62" s="139">
        <f>'SO 14441'!S117</f>
        <v>0.03</v>
      </c>
      <c r="I62" s="139">
        <f>'SO 14441'!V117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45" t="s">
        <v>108</v>
      </c>
      <c r="C63" s="246"/>
      <c r="D63" s="246"/>
      <c r="E63" s="138">
        <f>'SO 14441'!L123</f>
        <v>0</v>
      </c>
      <c r="F63" s="138">
        <f>'SO 14441'!M123</f>
        <v>0</v>
      </c>
      <c r="G63" s="138">
        <f>'SO 14441'!I123</f>
        <v>0</v>
      </c>
      <c r="H63" s="139">
        <f>'SO 14441'!S123</f>
        <v>0.22</v>
      </c>
      <c r="I63" s="139">
        <f>'SO 14441'!V123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0"/>
      <c r="B64" s="245" t="s">
        <v>109</v>
      </c>
      <c r="C64" s="246"/>
      <c r="D64" s="246"/>
      <c r="E64" s="138">
        <f>'SO 14441'!L132</f>
        <v>0</v>
      </c>
      <c r="F64" s="138">
        <f>'SO 14441'!M132</f>
        <v>0</v>
      </c>
      <c r="G64" s="138">
        <f>'SO 14441'!I132</f>
        <v>0</v>
      </c>
      <c r="H64" s="139">
        <f>'SO 14441'!S132</f>
        <v>0.24</v>
      </c>
      <c r="I64" s="139">
        <f>'SO 14441'!V132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0"/>
      <c r="B65" s="245" t="s">
        <v>69</v>
      </c>
      <c r="C65" s="246"/>
      <c r="D65" s="246"/>
      <c r="E65" s="138">
        <f>'SO 14441'!L137</f>
        <v>0</v>
      </c>
      <c r="F65" s="138">
        <f>'SO 14441'!M137</f>
        <v>0</v>
      </c>
      <c r="G65" s="138">
        <f>'SO 14441'!I137</f>
        <v>0</v>
      </c>
      <c r="H65" s="139">
        <f>'SO 14441'!S137</f>
        <v>0.01</v>
      </c>
      <c r="I65" s="139">
        <f>'SO 14441'!V137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08"/>
      <c r="X65" s="137"/>
      <c r="Y65" s="137"/>
      <c r="Z65" s="137"/>
    </row>
    <row r="66" spans="1:26" x14ac:dyDescent="0.25">
      <c r="A66" s="10"/>
      <c r="B66" s="247" t="s">
        <v>68</v>
      </c>
      <c r="C66" s="235"/>
      <c r="D66" s="235"/>
      <c r="E66" s="140">
        <f>'SO 14441'!L139</f>
        <v>0</v>
      </c>
      <c r="F66" s="140">
        <f>'SO 14441'!M139</f>
        <v>0</v>
      </c>
      <c r="G66" s="140">
        <f>'SO 14441'!I139</f>
        <v>0</v>
      </c>
      <c r="H66" s="141">
        <f>'SO 14441'!S139</f>
        <v>0.5</v>
      </c>
      <c r="I66" s="141">
        <f>'SO 14441'!V139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08"/>
      <c r="X66" s="137"/>
      <c r="Y66" s="137"/>
      <c r="Z66" s="137"/>
    </row>
    <row r="67" spans="1:26" x14ac:dyDescent="0.25">
      <c r="A67" s="1"/>
      <c r="B67" s="200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25">
      <c r="A68" s="142"/>
      <c r="B68" s="248" t="s">
        <v>70</v>
      </c>
      <c r="C68" s="249"/>
      <c r="D68" s="249"/>
      <c r="E68" s="144">
        <f>'SO 14441'!L140</f>
        <v>0</v>
      </c>
      <c r="F68" s="144">
        <f>'SO 14441'!M140</f>
        <v>0</v>
      </c>
      <c r="G68" s="144">
        <f>'SO 14441'!I140</f>
        <v>0</v>
      </c>
      <c r="H68" s="145">
        <f>'SO 14441'!S140</f>
        <v>1.61</v>
      </c>
      <c r="I68" s="145">
        <f>'SO 14441'!V140</f>
        <v>0.97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08"/>
      <c r="X68" s="143"/>
      <c r="Y68" s="143"/>
      <c r="Z68" s="14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25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" customHeight="1" x14ac:dyDescent="0.25">
      <c r="A72" s="1"/>
      <c r="B72" s="250" t="s">
        <v>71</v>
      </c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53"/>
    </row>
    <row r="73" spans="1:26" x14ac:dyDescent="0.25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899999999999999" customHeight="1" x14ac:dyDescent="0.25">
      <c r="A74" s="195"/>
      <c r="B74" s="254" t="s">
        <v>27</v>
      </c>
      <c r="C74" s="255"/>
      <c r="D74" s="255"/>
      <c r="E74" s="256"/>
      <c r="F74" s="166"/>
      <c r="G74" s="166"/>
      <c r="H74" s="167" t="s">
        <v>82</v>
      </c>
      <c r="I74" s="241" t="s">
        <v>83</v>
      </c>
      <c r="J74" s="242"/>
      <c r="K74" s="242"/>
      <c r="L74" s="242"/>
      <c r="M74" s="242"/>
      <c r="N74" s="242"/>
      <c r="O74" s="242"/>
      <c r="P74" s="243"/>
      <c r="Q74" s="18"/>
      <c r="R74" s="18"/>
      <c r="S74" s="18"/>
      <c r="T74" s="18"/>
      <c r="U74" s="18"/>
      <c r="V74" s="18"/>
      <c r="W74" s="53"/>
    </row>
    <row r="75" spans="1:26" ht="19.899999999999999" customHeight="1" x14ac:dyDescent="0.25">
      <c r="A75" s="195"/>
      <c r="B75" s="238" t="s">
        <v>28</v>
      </c>
      <c r="C75" s="239"/>
      <c r="D75" s="239"/>
      <c r="E75" s="240"/>
      <c r="F75" s="162"/>
      <c r="G75" s="162"/>
      <c r="H75" s="163" t="s">
        <v>22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95"/>
      <c r="B76" s="238" t="s">
        <v>29</v>
      </c>
      <c r="C76" s="239"/>
      <c r="D76" s="239"/>
      <c r="E76" s="240"/>
      <c r="F76" s="162"/>
      <c r="G76" s="162"/>
      <c r="H76" s="163" t="s">
        <v>84</v>
      </c>
      <c r="I76" s="163" t="s">
        <v>26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199" t="s">
        <v>85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199" t="s">
        <v>106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 x14ac:dyDescent="0.25">
      <c r="A81" s="15"/>
      <c r="B81" s="201" t="s">
        <v>63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x14ac:dyDescent="0.25">
      <c r="A82" s="2"/>
      <c r="B82" s="202" t="s">
        <v>72</v>
      </c>
      <c r="C82" s="128" t="s">
        <v>73</v>
      </c>
      <c r="D82" s="128" t="s">
        <v>74</v>
      </c>
      <c r="E82" s="155"/>
      <c r="F82" s="155" t="s">
        <v>75</v>
      </c>
      <c r="G82" s="155" t="s">
        <v>76</v>
      </c>
      <c r="H82" s="156" t="s">
        <v>77</v>
      </c>
      <c r="I82" s="156" t="s">
        <v>78</v>
      </c>
      <c r="J82" s="156"/>
      <c r="K82" s="156"/>
      <c r="L82" s="156"/>
      <c r="M82" s="156"/>
      <c r="N82" s="156"/>
      <c r="O82" s="156"/>
      <c r="P82" s="156" t="s">
        <v>79</v>
      </c>
      <c r="Q82" s="157"/>
      <c r="R82" s="157"/>
      <c r="S82" s="128" t="s">
        <v>80</v>
      </c>
      <c r="T82" s="158"/>
      <c r="U82" s="158"/>
      <c r="V82" s="128" t="s">
        <v>81</v>
      </c>
      <c r="W82" s="53"/>
    </row>
    <row r="83" spans="1:26" x14ac:dyDescent="0.25">
      <c r="A83" s="10"/>
      <c r="B83" s="203"/>
      <c r="C83" s="169"/>
      <c r="D83" s="244" t="s">
        <v>64</v>
      </c>
      <c r="E83" s="244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89"/>
      <c r="W83" s="208"/>
      <c r="X83" s="137"/>
      <c r="Y83" s="137"/>
      <c r="Z83" s="137"/>
    </row>
    <row r="84" spans="1:26" x14ac:dyDescent="0.25">
      <c r="A84" s="10"/>
      <c r="B84" s="204"/>
      <c r="C84" s="172">
        <v>6</v>
      </c>
      <c r="D84" s="236" t="s">
        <v>65</v>
      </c>
      <c r="E84" s="236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0"/>
      <c r="W84" s="208"/>
      <c r="X84" s="137"/>
      <c r="Y84" s="137"/>
      <c r="Z84" s="137"/>
    </row>
    <row r="85" spans="1:26" ht="34.9" customHeight="1" x14ac:dyDescent="0.25">
      <c r="A85" s="179"/>
      <c r="B85" s="205"/>
      <c r="C85" s="180" t="s">
        <v>86</v>
      </c>
      <c r="D85" s="237" t="s">
        <v>87</v>
      </c>
      <c r="E85" s="237"/>
      <c r="F85" s="174" t="s">
        <v>88</v>
      </c>
      <c r="G85" s="175">
        <v>9.8000000000000007</v>
      </c>
      <c r="H85" s="174"/>
      <c r="I85" s="174">
        <f t="shared" ref="I85:I91" si="0">ROUND(G85*(H85),2)</f>
        <v>0</v>
      </c>
      <c r="J85" s="176">
        <f t="shared" ref="J85:J91" si="1">ROUND(G85*(N85),2)</f>
        <v>16.46</v>
      </c>
      <c r="K85" s="177">
        <f t="shared" ref="K85:K91" si="2">ROUND(G85*(O85),2)</f>
        <v>0</v>
      </c>
      <c r="L85" s="177">
        <f t="shared" ref="L85:L91" si="3">ROUND(G85*(H85),2)</f>
        <v>0</v>
      </c>
      <c r="M85" s="177"/>
      <c r="N85" s="177">
        <v>1.6800000000000002</v>
      </c>
      <c r="O85" s="177"/>
      <c r="P85" s="181">
        <v>2.9999999999999997E-4</v>
      </c>
      <c r="Q85" s="182"/>
      <c r="R85" s="182">
        <v>2.9999999999999997E-4</v>
      </c>
      <c r="S85" s="183">
        <f t="shared" ref="S85:S91" si="4">ROUND(G85*(P85),3)</f>
        <v>3.0000000000000001E-3</v>
      </c>
      <c r="T85" s="178"/>
      <c r="U85" s="178"/>
      <c r="V85" s="191"/>
      <c r="W85" s="53"/>
      <c r="Z85">
        <v>0</v>
      </c>
    </row>
    <row r="86" spans="1:26" ht="34.9" customHeight="1" x14ac:dyDescent="0.25">
      <c r="A86" s="179"/>
      <c r="B86" s="205"/>
      <c r="C86" s="180" t="s">
        <v>89</v>
      </c>
      <c r="D86" s="237" t="s">
        <v>90</v>
      </c>
      <c r="E86" s="237"/>
      <c r="F86" s="174" t="s">
        <v>88</v>
      </c>
      <c r="G86" s="175">
        <v>9.8000000000000007</v>
      </c>
      <c r="H86" s="174"/>
      <c r="I86" s="174">
        <f t="shared" si="0"/>
        <v>0</v>
      </c>
      <c r="J86" s="176">
        <f t="shared" si="1"/>
        <v>83.1</v>
      </c>
      <c r="K86" s="177">
        <f t="shared" si="2"/>
        <v>0</v>
      </c>
      <c r="L86" s="177">
        <f t="shared" si="3"/>
        <v>0</v>
      </c>
      <c r="M86" s="177"/>
      <c r="N86" s="177">
        <v>8.48</v>
      </c>
      <c r="O86" s="177"/>
      <c r="P86" s="181">
        <v>6.6E-3</v>
      </c>
      <c r="Q86" s="182"/>
      <c r="R86" s="182">
        <v>6.6E-3</v>
      </c>
      <c r="S86" s="183">
        <f t="shared" si="4"/>
        <v>6.5000000000000002E-2</v>
      </c>
      <c r="T86" s="178"/>
      <c r="U86" s="178"/>
      <c r="V86" s="191"/>
      <c r="W86" s="53"/>
      <c r="Z86">
        <v>0</v>
      </c>
    </row>
    <row r="87" spans="1:26" ht="34.9" customHeight="1" x14ac:dyDescent="0.25">
      <c r="A87" s="179"/>
      <c r="B87" s="205"/>
      <c r="C87" s="180" t="s">
        <v>91</v>
      </c>
      <c r="D87" s="237" t="s">
        <v>110</v>
      </c>
      <c r="E87" s="237"/>
      <c r="F87" s="174" t="s">
        <v>88</v>
      </c>
      <c r="G87" s="175">
        <v>35.432000000000002</v>
      </c>
      <c r="H87" s="174"/>
      <c r="I87" s="174">
        <f t="shared" si="0"/>
        <v>0</v>
      </c>
      <c r="J87" s="176">
        <f t="shared" si="1"/>
        <v>29.76</v>
      </c>
      <c r="K87" s="177">
        <f t="shared" si="2"/>
        <v>0</v>
      </c>
      <c r="L87" s="177">
        <f t="shared" si="3"/>
        <v>0</v>
      </c>
      <c r="M87" s="177"/>
      <c r="N87" s="177">
        <v>0.84</v>
      </c>
      <c r="O87" s="177"/>
      <c r="P87" s="181">
        <v>5.2999999999999998E-4</v>
      </c>
      <c r="Q87" s="182"/>
      <c r="R87" s="182">
        <v>5.2999999999999998E-4</v>
      </c>
      <c r="S87" s="183">
        <f t="shared" si="4"/>
        <v>1.9E-2</v>
      </c>
      <c r="T87" s="178"/>
      <c r="U87" s="178"/>
      <c r="V87" s="191"/>
      <c r="W87" s="53"/>
      <c r="Z87">
        <v>0</v>
      </c>
    </row>
    <row r="88" spans="1:26" ht="34.9" customHeight="1" x14ac:dyDescent="0.25">
      <c r="A88" s="179"/>
      <c r="B88" s="205"/>
      <c r="C88" s="180" t="s">
        <v>93</v>
      </c>
      <c r="D88" s="237" t="s">
        <v>94</v>
      </c>
      <c r="E88" s="237"/>
      <c r="F88" s="174" t="s">
        <v>88</v>
      </c>
      <c r="G88" s="175">
        <v>14</v>
      </c>
      <c r="H88" s="174"/>
      <c r="I88" s="174">
        <f t="shared" si="0"/>
        <v>0</v>
      </c>
      <c r="J88" s="176">
        <f t="shared" si="1"/>
        <v>71.540000000000006</v>
      </c>
      <c r="K88" s="177">
        <f t="shared" si="2"/>
        <v>0</v>
      </c>
      <c r="L88" s="177">
        <f t="shared" si="3"/>
        <v>0</v>
      </c>
      <c r="M88" s="177"/>
      <c r="N88" s="177">
        <v>5.1100000000000003</v>
      </c>
      <c r="O88" s="177"/>
      <c r="P88" s="181">
        <v>6.0000000000000001E-3</v>
      </c>
      <c r="Q88" s="182"/>
      <c r="R88" s="182">
        <v>6.0000000000000001E-3</v>
      </c>
      <c r="S88" s="183">
        <f t="shared" si="4"/>
        <v>8.4000000000000005E-2</v>
      </c>
      <c r="T88" s="178"/>
      <c r="U88" s="178"/>
      <c r="V88" s="191"/>
      <c r="W88" s="53"/>
      <c r="Z88">
        <v>0</v>
      </c>
    </row>
    <row r="89" spans="1:26" ht="25.15" customHeight="1" x14ac:dyDescent="0.25">
      <c r="A89" s="179"/>
      <c r="B89" s="205"/>
      <c r="C89" s="180" t="s">
        <v>95</v>
      </c>
      <c r="D89" s="237" t="s">
        <v>96</v>
      </c>
      <c r="E89" s="237"/>
      <c r="F89" s="174" t="s">
        <v>88</v>
      </c>
      <c r="G89" s="175">
        <v>45.231999999999999</v>
      </c>
      <c r="H89" s="174"/>
      <c r="I89" s="174">
        <f t="shared" si="0"/>
        <v>0</v>
      </c>
      <c r="J89" s="176">
        <f t="shared" si="1"/>
        <v>294.01</v>
      </c>
      <c r="K89" s="177">
        <f t="shared" si="2"/>
        <v>0</v>
      </c>
      <c r="L89" s="177">
        <f t="shared" si="3"/>
        <v>0</v>
      </c>
      <c r="M89" s="177"/>
      <c r="N89" s="177">
        <v>6.5</v>
      </c>
      <c r="O89" s="177"/>
      <c r="P89" s="181">
        <v>2.8800000000000002E-3</v>
      </c>
      <c r="Q89" s="182"/>
      <c r="R89" s="182">
        <v>2.8800000000000002E-3</v>
      </c>
      <c r="S89" s="183">
        <f t="shared" si="4"/>
        <v>0.13</v>
      </c>
      <c r="T89" s="178"/>
      <c r="U89" s="178"/>
      <c r="V89" s="191"/>
      <c r="W89" s="53"/>
      <c r="Z89">
        <v>0</v>
      </c>
    </row>
    <row r="90" spans="1:26" ht="25.15" customHeight="1" x14ac:dyDescent="0.25">
      <c r="A90" s="179"/>
      <c r="B90" s="205"/>
      <c r="C90" s="180" t="s">
        <v>111</v>
      </c>
      <c r="D90" s="237" t="s">
        <v>112</v>
      </c>
      <c r="E90" s="237"/>
      <c r="F90" s="174" t="s">
        <v>88</v>
      </c>
      <c r="G90" s="175">
        <v>8.8000000000000007</v>
      </c>
      <c r="H90" s="174"/>
      <c r="I90" s="174">
        <f t="shared" si="0"/>
        <v>0</v>
      </c>
      <c r="J90" s="176">
        <f t="shared" si="1"/>
        <v>69.52</v>
      </c>
      <c r="K90" s="177">
        <f t="shared" si="2"/>
        <v>0</v>
      </c>
      <c r="L90" s="177">
        <f t="shared" si="3"/>
        <v>0</v>
      </c>
      <c r="M90" s="177"/>
      <c r="N90" s="177">
        <v>7.9</v>
      </c>
      <c r="O90" s="177"/>
      <c r="P90" s="181">
        <v>8.7029999999999996E-2</v>
      </c>
      <c r="Q90" s="182"/>
      <c r="R90" s="182">
        <v>8.7029999999999996E-2</v>
      </c>
      <c r="S90" s="183">
        <f t="shared" si="4"/>
        <v>0.76600000000000001</v>
      </c>
      <c r="T90" s="178"/>
      <c r="U90" s="178"/>
      <c r="V90" s="191"/>
      <c r="W90" s="53"/>
      <c r="Z90">
        <v>0</v>
      </c>
    </row>
    <row r="91" spans="1:26" ht="25.15" customHeight="1" x14ac:dyDescent="0.25">
      <c r="A91" s="179"/>
      <c r="B91" s="205"/>
      <c r="C91" s="180" t="s">
        <v>113</v>
      </c>
      <c r="D91" s="237" t="s">
        <v>114</v>
      </c>
      <c r="E91" s="237"/>
      <c r="F91" s="174" t="s">
        <v>88</v>
      </c>
      <c r="G91" s="175">
        <v>8.8000000000000007</v>
      </c>
      <c r="H91" s="174"/>
      <c r="I91" s="174">
        <f t="shared" si="0"/>
        <v>0</v>
      </c>
      <c r="J91" s="176">
        <f t="shared" si="1"/>
        <v>93.02</v>
      </c>
      <c r="K91" s="177">
        <f t="shared" si="2"/>
        <v>0</v>
      </c>
      <c r="L91" s="177">
        <f t="shared" si="3"/>
        <v>0</v>
      </c>
      <c r="M91" s="177"/>
      <c r="N91" s="177">
        <v>10.57</v>
      </c>
      <c r="O91" s="177"/>
      <c r="P91" s="181">
        <v>4.5999999999999999E-3</v>
      </c>
      <c r="Q91" s="182"/>
      <c r="R91" s="182">
        <v>4.5999999999999999E-3</v>
      </c>
      <c r="S91" s="183">
        <f t="shared" si="4"/>
        <v>0.04</v>
      </c>
      <c r="T91" s="178"/>
      <c r="U91" s="178"/>
      <c r="V91" s="191"/>
      <c r="W91" s="53"/>
      <c r="Z91">
        <v>0</v>
      </c>
    </row>
    <row r="92" spans="1:26" x14ac:dyDescent="0.25">
      <c r="A92" s="10"/>
      <c r="B92" s="204"/>
      <c r="C92" s="172">
        <v>6</v>
      </c>
      <c r="D92" s="236" t="s">
        <v>65</v>
      </c>
      <c r="E92" s="236"/>
      <c r="F92" s="138"/>
      <c r="G92" s="171"/>
      <c r="H92" s="138"/>
      <c r="I92" s="140">
        <f>ROUND((SUM(I84:I91))/1,2)</f>
        <v>0</v>
      </c>
      <c r="J92" s="139"/>
      <c r="K92" s="139"/>
      <c r="L92" s="139">
        <f>ROUND((SUM(L84:L91))/1,2)</f>
        <v>0</v>
      </c>
      <c r="M92" s="139">
        <f>ROUND((SUM(M84:M91))/1,2)</f>
        <v>0</v>
      </c>
      <c r="N92" s="139"/>
      <c r="O92" s="139"/>
      <c r="P92" s="139"/>
      <c r="Q92" s="10"/>
      <c r="R92" s="10"/>
      <c r="S92" s="10">
        <f>ROUND((SUM(S84:S91))/1,2)</f>
        <v>1.1100000000000001</v>
      </c>
      <c r="T92" s="10"/>
      <c r="U92" s="10"/>
      <c r="V92" s="192">
        <f>ROUND((SUM(V84:V91))/1,2)</f>
        <v>0</v>
      </c>
      <c r="W92" s="208"/>
      <c r="X92" s="137"/>
      <c r="Y92" s="137"/>
      <c r="Z92" s="137"/>
    </row>
    <row r="93" spans="1:26" x14ac:dyDescent="0.25">
      <c r="A93" s="1"/>
      <c r="B93" s="200"/>
      <c r="C93" s="1"/>
      <c r="D93" s="1"/>
      <c r="E93" s="131"/>
      <c r="F93" s="131"/>
      <c r="G93" s="165"/>
      <c r="H93" s="131"/>
      <c r="I93" s="131"/>
      <c r="J93" s="132"/>
      <c r="K93" s="132"/>
      <c r="L93" s="132"/>
      <c r="M93" s="132"/>
      <c r="N93" s="132"/>
      <c r="O93" s="132"/>
      <c r="P93" s="132"/>
      <c r="Q93" s="1"/>
      <c r="R93" s="1"/>
      <c r="S93" s="1"/>
      <c r="T93" s="1"/>
      <c r="U93" s="1"/>
      <c r="V93" s="193"/>
      <c r="W93" s="53"/>
    </row>
    <row r="94" spans="1:26" x14ac:dyDescent="0.25">
      <c r="A94" s="10"/>
      <c r="B94" s="204"/>
      <c r="C94" s="172">
        <v>9</v>
      </c>
      <c r="D94" s="236" t="s">
        <v>66</v>
      </c>
      <c r="E94" s="236"/>
      <c r="F94" s="138"/>
      <c r="G94" s="171"/>
      <c r="H94" s="138"/>
      <c r="I94" s="138"/>
      <c r="J94" s="139"/>
      <c r="K94" s="139"/>
      <c r="L94" s="139"/>
      <c r="M94" s="139"/>
      <c r="N94" s="139"/>
      <c r="O94" s="139"/>
      <c r="P94" s="139"/>
      <c r="Q94" s="10"/>
      <c r="R94" s="10"/>
      <c r="S94" s="10"/>
      <c r="T94" s="10"/>
      <c r="U94" s="10"/>
      <c r="V94" s="190"/>
      <c r="W94" s="208"/>
      <c r="X94" s="137"/>
      <c r="Y94" s="137"/>
      <c r="Z94" s="137"/>
    </row>
    <row r="95" spans="1:26" ht="25.15" customHeight="1" x14ac:dyDescent="0.25">
      <c r="A95" s="179"/>
      <c r="B95" s="205"/>
      <c r="C95" s="180" t="s">
        <v>97</v>
      </c>
      <c r="D95" s="237" t="s">
        <v>98</v>
      </c>
      <c r="E95" s="237"/>
      <c r="F95" s="174" t="s">
        <v>88</v>
      </c>
      <c r="G95" s="175">
        <v>8.8000000000000007</v>
      </c>
      <c r="H95" s="174"/>
      <c r="I95" s="174">
        <f t="shared" ref="I95:I101" si="5">ROUND(G95*(H95),2)</f>
        <v>0</v>
      </c>
      <c r="J95" s="176">
        <f t="shared" ref="J95:J101" si="6">ROUND(G95*(N95),2)</f>
        <v>34.76</v>
      </c>
      <c r="K95" s="177">
        <f t="shared" ref="K95:K101" si="7">ROUND(G95*(O95),2)</f>
        <v>0</v>
      </c>
      <c r="L95" s="177">
        <f t="shared" ref="L95:L101" si="8">ROUND(G95*(H95),2)</f>
        <v>0</v>
      </c>
      <c r="M95" s="177"/>
      <c r="N95" s="177">
        <v>3.95</v>
      </c>
      <c r="O95" s="177"/>
      <c r="P95" s="181">
        <v>5.0000000000000002E-5</v>
      </c>
      <c r="Q95" s="182"/>
      <c r="R95" s="182">
        <v>5.0000000000000002E-5</v>
      </c>
      <c r="S95" s="183">
        <f t="shared" ref="S95:S101" si="9">ROUND(G95*(P95),3)</f>
        <v>0</v>
      </c>
      <c r="T95" s="178"/>
      <c r="U95" s="178"/>
      <c r="V95" s="191"/>
      <c r="W95" s="53"/>
      <c r="Z95">
        <v>0</v>
      </c>
    </row>
    <row r="96" spans="1:26" ht="25.15" customHeight="1" x14ac:dyDescent="0.25">
      <c r="A96" s="179"/>
      <c r="B96" s="205"/>
      <c r="C96" s="180" t="s">
        <v>115</v>
      </c>
      <c r="D96" s="237" t="s">
        <v>116</v>
      </c>
      <c r="E96" s="237"/>
      <c r="F96" s="174" t="s">
        <v>117</v>
      </c>
      <c r="G96" s="175">
        <v>0.44000000000000006</v>
      </c>
      <c r="H96" s="174"/>
      <c r="I96" s="174">
        <f t="shared" si="5"/>
        <v>0</v>
      </c>
      <c r="J96" s="176">
        <f t="shared" si="6"/>
        <v>34.85</v>
      </c>
      <c r="K96" s="177">
        <f t="shared" si="7"/>
        <v>0</v>
      </c>
      <c r="L96" s="177">
        <f t="shared" si="8"/>
        <v>0</v>
      </c>
      <c r="M96" s="177"/>
      <c r="N96" s="177">
        <v>79.209999999999994</v>
      </c>
      <c r="O96" s="177"/>
      <c r="P96" s="182"/>
      <c r="Q96" s="182"/>
      <c r="R96" s="182"/>
      <c r="S96" s="183">
        <f t="shared" si="9"/>
        <v>0</v>
      </c>
      <c r="T96" s="178"/>
      <c r="U96" s="178"/>
      <c r="V96" s="191">
        <f>ROUND(G96*(X96),3)</f>
        <v>0.96799999999999997</v>
      </c>
      <c r="W96" s="53"/>
      <c r="X96">
        <v>2.2000000000000002</v>
      </c>
      <c r="Z96">
        <v>0</v>
      </c>
    </row>
    <row r="97" spans="1:26" ht="25.15" customHeight="1" x14ac:dyDescent="0.25">
      <c r="A97" s="179"/>
      <c r="B97" s="205"/>
      <c r="C97" s="180" t="s">
        <v>118</v>
      </c>
      <c r="D97" s="237" t="s">
        <v>119</v>
      </c>
      <c r="E97" s="237"/>
      <c r="F97" s="174" t="s">
        <v>101</v>
      </c>
      <c r="G97" s="175">
        <v>0.96800000000000019</v>
      </c>
      <c r="H97" s="174"/>
      <c r="I97" s="174">
        <f t="shared" si="5"/>
        <v>0</v>
      </c>
      <c r="J97" s="176">
        <f t="shared" si="6"/>
        <v>8.65</v>
      </c>
      <c r="K97" s="177">
        <f t="shared" si="7"/>
        <v>0</v>
      </c>
      <c r="L97" s="177">
        <f t="shared" si="8"/>
        <v>0</v>
      </c>
      <c r="M97" s="177"/>
      <c r="N97" s="177">
        <v>8.94</v>
      </c>
      <c r="O97" s="177"/>
      <c r="P97" s="182"/>
      <c r="Q97" s="182"/>
      <c r="R97" s="182"/>
      <c r="S97" s="183">
        <f t="shared" si="9"/>
        <v>0</v>
      </c>
      <c r="T97" s="178"/>
      <c r="U97" s="178"/>
      <c r="V97" s="191"/>
      <c r="W97" s="53"/>
      <c r="Z97">
        <v>0</v>
      </c>
    </row>
    <row r="98" spans="1:26" ht="25.15" customHeight="1" x14ac:dyDescent="0.25">
      <c r="A98" s="179"/>
      <c r="B98" s="205"/>
      <c r="C98" s="180" t="s">
        <v>120</v>
      </c>
      <c r="D98" s="237" t="s">
        <v>121</v>
      </c>
      <c r="E98" s="237"/>
      <c r="F98" s="174" t="s">
        <v>101</v>
      </c>
      <c r="G98" s="175">
        <v>0.96799999999999997</v>
      </c>
      <c r="H98" s="174"/>
      <c r="I98" s="174">
        <f t="shared" si="5"/>
        <v>0</v>
      </c>
      <c r="J98" s="176">
        <f t="shared" si="6"/>
        <v>0.97</v>
      </c>
      <c r="K98" s="177">
        <f t="shared" si="7"/>
        <v>0</v>
      </c>
      <c r="L98" s="177">
        <f t="shared" si="8"/>
        <v>0</v>
      </c>
      <c r="M98" s="177"/>
      <c r="N98" s="177">
        <v>1</v>
      </c>
      <c r="O98" s="177"/>
      <c r="P98" s="182"/>
      <c r="Q98" s="182"/>
      <c r="R98" s="182"/>
      <c r="S98" s="183">
        <f t="shared" si="9"/>
        <v>0</v>
      </c>
      <c r="T98" s="178"/>
      <c r="U98" s="178"/>
      <c r="V98" s="191"/>
      <c r="W98" s="53"/>
      <c r="Z98">
        <v>0</v>
      </c>
    </row>
    <row r="99" spans="1:26" ht="25.15" customHeight="1" x14ac:dyDescent="0.25">
      <c r="A99" s="179"/>
      <c r="B99" s="205"/>
      <c r="C99" s="180" t="s">
        <v>122</v>
      </c>
      <c r="D99" s="237" t="s">
        <v>123</v>
      </c>
      <c r="E99" s="237"/>
      <c r="F99" s="174" t="s">
        <v>124</v>
      </c>
      <c r="G99" s="175">
        <v>0.96799999999999997</v>
      </c>
      <c r="H99" s="174"/>
      <c r="I99" s="174">
        <f t="shared" si="5"/>
        <v>0</v>
      </c>
      <c r="J99" s="176">
        <f t="shared" si="6"/>
        <v>22.47</v>
      </c>
      <c r="K99" s="177">
        <f t="shared" si="7"/>
        <v>0</v>
      </c>
      <c r="L99" s="177">
        <f t="shared" si="8"/>
        <v>0</v>
      </c>
      <c r="M99" s="177"/>
      <c r="N99" s="177">
        <v>23.21</v>
      </c>
      <c r="O99" s="177"/>
      <c r="P99" s="182"/>
      <c r="Q99" s="182"/>
      <c r="R99" s="182"/>
      <c r="S99" s="183">
        <f t="shared" si="9"/>
        <v>0</v>
      </c>
      <c r="T99" s="178"/>
      <c r="U99" s="178"/>
      <c r="V99" s="191"/>
      <c r="W99" s="53"/>
      <c r="Z99">
        <v>0</v>
      </c>
    </row>
    <row r="100" spans="1:26" ht="25.15" customHeight="1" x14ac:dyDescent="0.25">
      <c r="A100" s="179"/>
      <c r="B100" s="205"/>
      <c r="C100" s="180" t="s">
        <v>125</v>
      </c>
      <c r="D100" s="237" t="s">
        <v>126</v>
      </c>
      <c r="E100" s="237"/>
      <c r="F100" s="174" t="s">
        <v>101</v>
      </c>
      <c r="G100" s="175">
        <v>0.96799999999999997</v>
      </c>
      <c r="H100" s="174"/>
      <c r="I100" s="174">
        <f t="shared" si="5"/>
        <v>0</v>
      </c>
      <c r="J100" s="176">
        <f t="shared" si="6"/>
        <v>3.92</v>
      </c>
      <c r="K100" s="177">
        <f t="shared" si="7"/>
        <v>0</v>
      </c>
      <c r="L100" s="177">
        <f t="shared" si="8"/>
        <v>0</v>
      </c>
      <c r="M100" s="177"/>
      <c r="N100" s="177">
        <v>4.05</v>
      </c>
      <c r="O100" s="177"/>
      <c r="P100" s="182"/>
      <c r="Q100" s="182"/>
      <c r="R100" s="182"/>
      <c r="S100" s="183">
        <f t="shared" si="9"/>
        <v>0</v>
      </c>
      <c r="T100" s="178"/>
      <c r="U100" s="178"/>
      <c r="V100" s="191"/>
      <c r="W100" s="53"/>
      <c r="Z100">
        <v>0</v>
      </c>
    </row>
    <row r="101" spans="1:26" ht="25.15" customHeight="1" x14ac:dyDescent="0.25">
      <c r="A101" s="179"/>
      <c r="B101" s="205"/>
      <c r="C101" s="180" t="s">
        <v>127</v>
      </c>
      <c r="D101" s="237" t="s">
        <v>128</v>
      </c>
      <c r="E101" s="237"/>
      <c r="F101" s="174" t="s">
        <v>101</v>
      </c>
      <c r="G101" s="175">
        <v>14.52</v>
      </c>
      <c r="H101" s="174"/>
      <c r="I101" s="174">
        <f t="shared" si="5"/>
        <v>0</v>
      </c>
      <c r="J101" s="176">
        <f t="shared" si="6"/>
        <v>2.9</v>
      </c>
      <c r="K101" s="177">
        <f t="shared" si="7"/>
        <v>0</v>
      </c>
      <c r="L101" s="177">
        <f t="shared" si="8"/>
        <v>0</v>
      </c>
      <c r="M101" s="177"/>
      <c r="N101" s="177">
        <v>0.2</v>
      </c>
      <c r="O101" s="177"/>
      <c r="P101" s="182"/>
      <c r="Q101" s="182"/>
      <c r="R101" s="182"/>
      <c r="S101" s="183">
        <f t="shared" si="9"/>
        <v>0</v>
      </c>
      <c r="T101" s="178"/>
      <c r="U101" s="178"/>
      <c r="V101" s="191"/>
      <c r="W101" s="53"/>
      <c r="Z101">
        <v>0</v>
      </c>
    </row>
    <row r="102" spans="1:26" x14ac:dyDescent="0.25">
      <c r="A102" s="10"/>
      <c r="B102" s="204"/>
      <c r="C102" s="172">
        <v>9</v>
      </c>
      <c r="D102" s="236" t="s">
        <v>66</v>
      </c>
      <c r="E102" s="236"/>
      <c r="F102" s="138"/>
      <c r="G102" s="171"/>
      <c r="H102" s="138"/>
      <c r="I102" s="140">
        <f>ROUND((SUM(I94:I101))/1,2)</f>
        <v>0</v>
      </c>
      <c r="J102" s="139"/>
      <c r="K102" s="139"/>
      <c r="L102" s="139">
        <f>ROUND((SUM(L94:L101))/1,2)</f>
        <v>0</v>
      </c>
      <c r="M102" s="139">
        <f>ROUND((SUM(M94:M101))/1,2)</f>
        <v>0</v>
      </c>
      <c r="N102" s="139"/>
      <c r="O102" s="139"/>
      <c r="P102" s="139"/>
      <c r="Q102" s="10"/>
      <c r="R102" s="10"/>
      <c r="S102" s="10">
        <f>ROUND((SUM(S94:S101))/1,2)</f>
        <v>0</v>
      </c>
      <c r="T102" s="10"/>
      <c r="U102" s="10"/>
      <c r="V102" s="192">
        <f>ROUND((SUM(V94:V101))/1,2)</f>
        <v>0.97</v>
      </c>
      <c r="W102" s="208"/>
      <c r="X102" s="137"/>
      <c r="Y102" s="137"/>
      <c r="Z102" s="137"/>
    </row>
    <row r="103" spans="1:26" x14ac:dyDescent="0.25">
      <c r="A103" s="1"/>
      <c r="B103" s="200"/>
      <c r="C103" s="1"/>
      <c r="D103" s="1"/>
      <c r="E103" s="131"/>
      <c r="F103" s="131"/>
      <c r="G103" s="165"/>
      <c r="H103" s="131"/>
      <c r="I103" s="131"/>
      <c r="J103" s="132"/>
      <c r="K103" s="132"/>
      <c r="L103" s="132"/>
      <c r="M103" s="132"/>
      <c r="N103" s="132"/>
      <c r="O103" s="132"/>
      <c r="P103" s="132"/>
      <c r="Q103" s="1"/>
      <c r="R103" s="1"/>
      <c r="S103" s="1"/>
      <c r="T103" s="1"/>
      <c r="U103" s="1"/>
      <c r="V103" s="193"/>
      <c r="W103" s="53"/>
    </row>
    <row r="104" spans="1:26" x14ac:dyDescent="0.25">
      <c r="A104" s="10"/>
      <c r="B104" s="204"/>
      <c r="C104" s="172">
        <v>99</v>
      </c>
      <c r="D104" s="236" t="s">
        <v>67</v>
      </c>
      <c r="E104" s="236"/>
      <c r="F104" s="138"/>
      <c r="G104" s="171"/>
      <c r="H104" s="138"/>
      <c r="I104" s="138"/>
      <c r="J104" s="139"/>
      <c r="K104" s="139"/>
      <c r="L104" s="139"/>
      <c r="M104" s="139"/>
      <c r="N104" s="139"/>
      <c r="O104" s="139"/>
      <c r="P104" s="139"/>
      <c r="Q104" s="10"/>
      <c r="R104" s="10"/>
      <c r="S104" s="10"/>
      <c r="T104" s="10"/>
      <c r="U104" s="10"/>
      <c r="V104" s="190"/>
      <c r="W104" s="208"/>
      <c r="X104" s="137"/>
      <c r="Y104" s="137"/>
      <c r="Z104" s="137"/>
    </row>
    <row r="105" spans="1:26" ht="25.15" customHeight="1" x14ac:dyDescent="0.25">
      <c r="A105" s="179"/>
      <c r="B105" s="205"/>
      <c r="C105" s="180" t="s">
        <v>99</v>
      </c>
      <c r="D105" s="237" t="s">
        <v>100</v>
      </c>
      <c r="E105" s="237"/>
      <c r="F105" s="174" t="s">
        <v>101</v>
      </c>
      <c r="G105" s="175">
        <v>1.1074511200000001</v>
      </c>
      <c r="H105" s="174"/>
      <c r="I105" s="174">
        <f>ROUND(G105*(H105),2)</f>
        <v>0</v>
      </c>
      <c r="J105" s="176">
        <f>ROUND(G105*(N105),2)</f>
        <v>33.979999999999997</v>
      </c>
      <c r="K105" s="177">
        <f>ROUND(G105*(O105),2)</f>
        <v>0</v>
      </c>
      <c r="L105" s="177">
        <f>ROUND(G105*(H105),2)</f>
        <v>0</v>
      </c>
      <c r="M105" s="177"/>
      <c r="N105" s="177">
        <v>30.68</v>
      </c>
      <c r="O105" s="177"/>
      <c r="P105" s="182"/>
      <c r="Q105" s="182"/>
      <c r="R105" s="182"/>
      <c r="S105" s="183">
        <f>ROUND(G105*(P105),3)</f>
        <v>0</v>
      </c>
      <c r="T105" s="178"/>
      <c r="U105" s="178"/>
      <c r="V105" s="191"/>
      <c r="W105" s="53"/>
      <c r="Z105">
        <v>0</v>
      </c>
    </row>
    <row r="106" spans="1:26" x14ac:dyDescent="0.25">
      <c r="A106" s="10"/>
      <c r="B106" s="204"/>
      <c r="C106" s="172">
        <v>99</v>
      </c>
      <c r="D106" s="236" t="s">
        <v>67</v>
      </c>
      <c r="E106" s="236"/>
      <c r="F106" s="138"/>
      <c r="G106" s="171"/>
      <c r="H106" s="138"/>
      <c r="I106" s="140">
        <f>ROUND((SUM(I104:I105))/1,2)</f>
        <v>0</v>
      </c>
      <c r="J106" s="139"/>
      <c r="K106" s="139"/>
      <c r="L106" s="139">
        <f>ROUND((SUM(L104:L105))/1,2)</f>
        <v>0</v>
      </c>
      <c r="M106" s="139">
        <f>ROUND((SUM(M104:M105))/1,2)</f>
        <v>0</v>
      </c>
      <c r="N106" s="139"/>
      <c r="O106" s="139"/>
      <c r="P106" s="139"/>
      <c r="Q106" s="10"/>
      <c r="R106" s="10"/>
      <c r="S106" s="10">
        <f>ROUND((SUM(S104:S105))/1,2)</f>
        <v>0</v>
      </c>
      <c r="T106" s="10"/>
      <c r="U106" s="10"/>
      <c r="V106" s="192">
        <f>ROUND((SUM(V104:V105))/1,2)</f>
        <v>0</v>
      </c>
      <c r="W106" s="208"/>
      <c r="X106" s="137"/>
      <c r="Y106" s="137"/>
      <c r="Z106" s="137"/>
    </row>
    <row r="107" spans="1:26" x14ac:dyDescent="0.25">
      <c r="A107" s="1"/>
      <c r="B107" s="200"/>
      <c r="C107" s="1"/>
      <c r="D107" s="1"/>
      <c r="E107" s="131"/>
      <c r="F107" s="131"/>
      <c r="G107" s="165"/>
      <c r="H107" s="131"/>
      <c r="I107" s="131"/>
      <c r="J107" s="132"/>
      <c r="K107" s="132"/>
      <c r="L107" s="132"/>
      <c r="M107" s="132"/>
      <c r="N107" s="132"/>
      <c r="O107" s="132"/>
      <c r="P107" s="132"/>
      <c r="Q107" s="1"/>
      <c r="R107" s="1"/>
      <c r="S107" s="1"/>
      <c r="T107" s="1"/>
      <c r="U107" s="1"/>
      <c r="V107" s="193"/>
      <c r="W107" s="53"/>
    </row>
    <row r="108" spans="1:26" x14ac:dyDescent="0.25">
      <c r="A108" s="10"/>
      <c r="B108" s="204"/>
      <c r="C108" s="10"/>
      <c r="D108" s="235" t="s">
        <v>64</v>
      </c>
      <c r="E108" s="235"/>
      <c r="F108" s="138"/>
      <c r="G108" s="171"/>
      <c r="H108" s="138"/>
      <c r="I108" s="140">
        <f>ROUND((SUM(I83:I107))/2,2)</f>
        <v>0</v>
      </c>
      <c r="J108" s="139"/>
      <c r="K108" s="139"/>
      <c r="L108" s="138">
        <f>ROUND((SUM(L83:L107))/2,2)</f>
        <v>0</v>
      </c>
      <c r="M108" s="138">
        <f>ROUND((SUM(M83:M107))/2,2)</f>
        <v>0</v>
      </c>
      <c r="N108" s="139"/>
      <c r="O108" s="139"/>
      <c r="P108" s="184"/>
      <c r="Q108" s="10"/>
      <c r="R108" s="10"/>
      <c r="S108" s="184">
        <f>ROUND((SUM(S83:S107))/2,2)</f>
        <v>1.1100000000000001</v>
      </c>
      <c r="T108" s="10"/>
      <c r="U108" s="10"/>
      <c r="V108" s="192">
        <f>ROUND((SUM(V83:V107))/2,2)</f>
        <v>0.97</v>
      </c>
      <c r="W108" s="53"/>
    </row>
    <row r="109" spans="1:26" x14ac:dyDescent="0.25">
      <c r="A109" s="1"/>
      <c r="B109" s="200"/>
      <c r="C109" s="1"/>
      <c r="D109" s="1"/>
      <c r="E109" s="131"/>
      <c r="F109" s="131"/>
      <c r="G109" s="165"/>
      <c r="H109" s="131"/>
      <c r="I109" s="131"/>
      <c r="J109" s="132"/>
      <c r="K109" s="132"/>
      <c r="L109" s="132"/>
      <c r="M109" s="132"/>
      <c r="N109" s="132"/>
      <c r="O109" s="132"/>
      <c r="P109" s="132"/>
      <c r="Q109" s="1"/>
      <c r="R109" s="1"/>
      <c r="S109" s="1"/>
      <c r="T109" s="1"/>
      <c r="U109" s="1"/>
      <c r="V109" s="193"/>
      <c r="W109" s="53"/>
    </row>
    <row r="110" spans="1:26" x14ac:dyDescent="0.25">
      <c r="A110" s="10"/>
      <c r="B110" s="204"/>
      <c r="C110" s="10"/>
      <c r="D110" s="235" t="s">
        <v>68</v>
      </c>
      <c r="E110" s="235"/>
      <c r="F110" s="138"/>
      <c r="G110" s="171"/>
      <c r="H110" s="138"/>
      <c r="I110" s="138"/>
      <c r="J110" s="139"/>
      <c r="K110" s="139"/>
      <c r="L110" s="139"/>
      <c r="M110" s="139"/>
      <c r="N110" s="139"/>
      <c r="O110" s="139"/>
      <c r="P110" s="139"/>
      <c r="Q110" s="10"/>
      <c r="R110" s="10"/>
      <c r="S110" s="10"/>
      <c r="T110" s="10"/>
      <c r="U110" s="10"/>
      <c r="V110" s="190"/>
      <c r="W110" s="208"/>
      <c r="X110" s="137"/>
      <c r="Y110" s="137"/>
      <c r="Z110" s="137"/>
    </row>
    <row r="111" spans="1:26" x14ac:dyDescent="0.25">
      <c r="A111" s="10"/>
      <c r="B111" s="204"/>
      <c r="C111" s="172">
        <v>725</v>
      </c>
      <c r="D111" s="236" t="s">
        <v>107</v>
      </c>
      <c r="E111" s="236"/>
      <c r="F111" s="138"/>
      <c r="G111" s="171"/>
      <c r="H111" s="138"/>
      <c r="I111" s="138"/>
      <c r="J111" s="139"/>
      <c r="K111" s="139"/>
      <c r="L111" s="139"/>
      <c r="M111" s="139"/>
      <c r="N111" s="139"/>
      <c r="O111" s="139"/>
      <c r="P111" s="139"/>
      <c r="Q111" s="10"/>
      <c r="R111" s="10"/>
      <c r="S111" s="10"/>
      <c r="T111" s="10"/>
      <c r="U111" s="10"/>
      <c r="V111" s="190"/>
      <c r="W111" s="208"/>
      <c r="X111" s="137"/>
      <c r="Y111" s="137"/>
      <c r="Z111" s="137"/>
    </row>
    <row r="112" spans="1:26" ht="25.15" customHeight="1" x14ac:dyDescent="0.25">
      <c r="A112" s="179"/>
      <c r="B112" s="205"/>
      <c r="C112" s="180" t="s">
        <v>129</v>
      </c>
      <c r="D112" s="237" t="s">
        <v>130</v>
      </c>
      <c r="E112" s="237"/>
      <c r="F112" s="174" t="s">
        <v>131</v>
      </c>
      <c r="G112" s="175">
        <v>6</v>
      </c>
      <c r="H112" s="174"/>
      <c r="I112" s="174">
        <f>ROUND(G112*(H112),2)</f>
        <v>0</v>
      </c>
      <c r="J112" s="176">
        <f>ROUND(G112*(N112),2)</f>
        <v>181.32</v>
      </c>
      <c r="K112" s="177">
        <f>ROUND(G112*(O112),2)</f>
        <v>0</v>
      </c>
      <c r="L112" s="177">
        <f>ROUND(G112*(H112),2)</f>
        <v>0</v>
      </c>
      <c r="M112" s="177"/>
      <c r="N112" s="177">
        <v>30.22</v>
      </c>
      <c r="O112" s="177"/>
      <c r="P112" s="181">
        <v>2.2300000000000002E-3</v>
      </c>
      <c r="Q112" s="182"/>
      <c r="R112" s="182">
        <v>2.2300000000000002E-3</v>
      </c>
      <c r="S112" s="183">
        <f>ROUND(G112*(P112),3)</f>
        <v>1.2999999999999999E-2</v>
      </c>
      <c r="T112" s="178"/>
      <c r="U112" s="178"/>
      <c r="V112" s="191"/>
      <c r="W112" s="53"/>
      <c r="Z112">
        <v>0</v>
      </c>
    </row>
    <row r="113" spans="1:26" ht="25.15" customHeight="1" x14ac:dyDescent="0.25">
      <c r="A113" s="179"/>
      <c r="B113" s="205"/>
      <c r="C113" s="180" t="s">
        <v>132</v>
      </c>
      <c r="D113" s="237" t="s">
        <v>133</v>
      </c>
      <c r="E113" s="237"/>
      <c r="F113" s="174" t="s">
        <v>134</v>
      </c>
      <c r="G113" s="175">
        <v>6</v>
      </c>
      <c r="H113" s="174"/>
      <c r="I113" s="174">
        <f>ROUND(G113*(H113),2)</f>
        <v>0</v>
      </c>
      <c r="J113" s="176">
        <f>ROUND(G113*(N113),2)</f>
        <v>46.2</v>
      </c>
      <c r="K113" s="177">
        <f>ROUND(G113*(O113),2)</f>
        <v>0</v>
      </c>
      <c r="L113" s="177">
        <f>ROUND(G113*(H113),2)</f>
        <v>0</v>
      </c>
      <c r="M113" s="177"/>
      <c r="N113" s="177">
        <v>7.7</v>
      </c>
      <c r="O113" s="177"/>
      <c r="P113" s="181">
        <v>1.2E-4</v>
      </c>
      <c r="Q113" s="182"/>
      <c r="R113" s="182">
        <v>1.2E-4</v>
      </c>
      <c r="S113" s="183">
        <f>ROUND(G113*(P113),3)</f>
        <v>1E-3</v>
      </c>
      <c r="T113" s="178"/>
      <c r="U113" s="178"/>
      <c r="V113" s="191"/>
      <c r="W113" s="53"/>
      <c r="Z113">
        <v>0</v>
      </c>
    </row>
    <row r="114" spans="1:26" ht="25.15" customHeight="1" x14ac:dyDescent="0.25">
      <c r="A114" s="179"/>
      <c r="B114" s="205"/>
      <c r="C114" s="180" t="s">
        <v>135</v>
      </c>
      <c r="D114" s="237" t="s">
        <v>136</v>
      </c>
      <c r="E114" s="237"/>
      <c r="F114" s="174" t="s">
        <v>101</v>
      </c>
      <c r="G114" s="175">
        <v>0.13216</v>
      </c>
      <c r="H114" s="174"/>
      <c r="I114" s="174">
        <f>ROUND(G114*(H114),2)</f>
        <v>0</v>
      </c>
      <c r="J114" s="176">
        <f>ROUND(G114*(N114),2)</f>
        <v>2.92</v>
      </c>
      <c r="K114" s="177">
        <f>ROUND(G114*(O114),2)</f>
        <v>0</v>
      </c>
      <c r="L114" s="177">
        <f>ROUND(G114*(H114),2)</f>
        <v>0</v>
      </c>
      <c r="M114" s="177"/>
      <c r="N114" s="177">
        <v>22.06</v>
      </c>
      <c r="O114" s="177"/>
      <c r="P114" s="182"/>
      <c r="Q114" s="182"/>
      <c r="R114" s="182"/>
      <c r="S114" s="183">
        <f>ROUND(G114*(P114),3)</f>
        <v>0</v>
      </c>
      <c r="T114" s="178"/>
      <c r="U114" s="178"/>
      <c r="V114" s="191"/>
      <c r="W114" s="53"/>
      <c r="Z114">
        <v>0</v>
      </c>
    </row>
    <row r="115" spans="1:26" ht="34.9" customHeight="1" x14ac:dyDescent="0.25">
      <c r="A115" s="179"/>
      <c r="B115" s="205"/>
      <c r="C115" s="180" t="s">
        <v>137</v>
      </c>
      <c r="D115" s="237" t="s">
        <v>138</v>
      </c>
      <c r="E115" s="237"/>
      <c r="F115" s="174" t="s">
        <v>134</v>
      </c>
      <c r="G115" s="175">
        <v>6</v>
      </c>
      <c r="H115" s="174"/>
      <c r="I115" s="174">
        <f>ROUND(G115*(H115),2)</f>
        <v>0</v>
      </c>
      <c r="J115" s="176">
        <f>ROUND(G115*(N115),2)</f>
        <v>253.2</v>
      </c>
      <c r="K115" s="177">
        <f>ROUND(G115*(O115),2)</f>
        <v>0</v>
      </c>
      <c r="L115" s="177">
        <f>ROUND(G115*(H115),2)</f>
        <v>0</v>
      </c>
      <c r="M115" s="177"/>
      <c r="N115" s="177">
        <v>42.2</v>
      </c>
      <c r="O115" s="177"/>
      <c r="P115" s="182"/>
      <c r="Q115" s="182"/>
      <c r="R115" s="182"/>
      <c r="S115" s="183">
        <f>ROUND(G115*(P115),3)</f>
        <v>0</v>
      </c>
      <c r="T115" s="178"/>
      <c r="U115" s="178"/>
      <c r="V115" s="191"/>
      <c r="W115" s="53"/>
      <c r="Z115">
        <v>0</v>
      </c>
    </row>
    <row r="116" spans="1:26" ht="34.9" customHeight="1" x14ac:dyDescent="0.25">
      <c r="A116" s="179"/>
      <c r="B116" s="221"/>
      <c r="C116" s="216" t="s">
        <v>139</v>
      </c>
      <c r="D116" s="314" t="s">
        <v>140</v>
      </c>
      <c r="E116" s="314"/>
      <c r="F116" s="211" t="s">
        <v>134</v>
      </c>
      <c r="G116" s="212">
        <v>6</v>
      </c>
      <c r="H116" s="211"/>
      <c r="I116" s="211">
        <f>ROUND(G116*(H116),2)</f>
        <v>0</v>
      </c>
      <c r="J116" s="213">
        <f>ROUND(G116*(N116),2)</f>
        <v>390</v>
      </c>
      <c r="K116" s="214">
        <f>ROUND(G116*(O116),2)</f>
        <v>0</v>
      </c>
      <c r="L116" s="214"/>
      <c r="M116" s="214">
        <f>ROUND(G116*(H116),2)</f>
        <v>0</v>
      </c>
      <c r="N116" s="214">
        <v>65</v>
      </c>
      <c r="O116" s="214"/>
      <c r="P116" s="217">
        <v>2E-3</v>
      </c>
      <c r="Q116" s="218"/>
      <c r="R116" s="218">
        <v>2E-3</v>
      </c>
      <c r="S116" s="219">
        <f>ROUND(G116*(P116),3)</f>
        <v>1.2E-2</v>
      </c>
      <c r="T116" s="215"/>
      <c r="U116" s="215"/>
      <c r="V116" s="220"/>
      <c r="W116" s="53"/>
      <c r="Z116">
        <v>0</v>
      </c>
    </row>
    <row r="117" spans="1:26" x14ac:dyDescent="0.25">
      <c r="A117" s="10"/>
      <c r="B117" s="204"/>
      <c r="C117" s="172">
        <v>725</v>
      </c>
      <c r="D117" s="236" t="s">
        <v>107</v>
      </c>
      <c r="E117" s="236"/>
      <c r="F117" s="138"/>
      <c r="G117" s="171"/>
      <c r="H117" s="138"/>
      <c r="I117" s="140">
        <f>ROUND((SUM(I111:I116))/1,2)</f>
        <v>0</v>
      </c>
      <c r="J117" s="139"/>
      <c r="K117" s="139"/>
      <c r="L117" s="139">
        <f>ROUND((SUM(L111:L116))/1,2)</f>
        <v>0</v>
      </c>
      <c r="M117" s="139">
        <f>ROUND((SUM(M111:M116))/1,2)</f>
        <v>0</v>
      </c>
      <c r="N117" s="139"/>
      <c r="O117" s="139"/>
      <c r="P117" s="139"/>
      <c r="Q117" s="10"/>
      <c r="R117" s="10"/>
      <c r="S117" s="10">
        <f>ROUND((SUM(S111:S116))/1,2)</f>
        <v>0.03</v>
      </c>
      <c r="T117" s="10"/>
      <c r="U117" s="10"/>
      <c r="V117" s="192">
        <f>ROUND((SUM(V111:V116))/1,2)</f>
        <v>0</v>
      </c>
      <c r="W117" s="208"/>
      <c r="X117" s="137"/>
      <c r="Y117" s="137"/>
      <c r="Z117" s="137"/>
    </row>
    <row r="118" spans="1:26" x14ac:dyDescent="0.25">
      <c r="A118" s="1"/>
      <c r="B118" s="200"/>
      <c r="C118" s="1"/>
      <c r="D118" s="1"/>
      <c r="E118" s="131"/>
      <c r="F118" s="131"/>
      <c r="G118" s="165"/>
      <c r="H118" s="131"/>
      <c r="I118" s="131"/>
      <c r="J118" s="132"/>
      <c r="K118" s="132"/>
      <c r="L118" s="132"/>
      <c r="M118" s="132"/>
      <c r="N118" s="132"/>
      <c r="O118" s="132"/>
      <c r="P118" s="132"/>
      <c r="Q118" s="1"/>
      <c r="R118" s="1"/>
      <c r="S118" s="1"/>
      <c r="T118" s="1"/>
      <c r="U118" s="1"/>
      <c r="V118" s="193"/>
      <c r="W118" s="53"/>
    </row>
    <row r="119" spans="1:26" x14ac:dyDescent="0.25">
      <c r="A119" s="10"/>
      <c r="B119" s="204"/>
      <c r="C119" s="172">
        <v>771</v>
      </c>
      <c r="D119" s="236" t="s">
        <v>108</v>
      </c>
      <c r="E119" s="236"/>
      <c r="F119" s="10"/>
      <c r="G119" s="171"/>
      <c r="H119" s="138"/>
      <c r="I119" s="13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90"/>
      <c r="W119" s="208"/>
      <c r="X119" s="137"/>
      <c r="Y119" s="137"/>
      <c r="Z119" s="137"/>
    </row>
    <row r="120" spans="1:26" ht="25.15" customHeight="1" x14ac:dyDescent="0.25">
      <c r="A120" s="179"/>
      <c r="B120" s="205"/>
      <c r="C120" s="180" t="s">
        <v>141</v>
      </c>
      <c r="D120" s="237" t="s">
        <v>142</v>
      </c>
      <c r="E120" s="237"/>
      <c r="F120" s="173" t="s">
        <v>88</v>
      </c>
      <c r="G120" s="175">
        <v>8.8000000000000007</v>
      </c>
      <c r="H120" s="174"/>
      <c r="I120" s="174">
        <f>ROUND(G120*(H120),2)</f>
        <v>0</v>
      </c>
      <c r="J120" s="173">
        <f>ROUND(G120*(N120),2)</f>
        <v>125.4</v>
      </c>
      <c r="K120" s="178">
        <f>ROUND(G120*(O120),2)</f>
        <v>0</v>
      </c>
      <c r="L120" s="178">
        <f>ROUND(G120*(H120),2)</f>
        <v>0</v>
      </c>
      <c r="M120" s="178"/>
      <c r="N120" s="178">
        <v>14.25</v>
      </c>
      <c r="O120" s="178"/>
      <c r="P120" s="181">
        <v>4.9100000000000003E-3</v>
      </c>
      <c r="Q120" s="182"/>
      <c r="R120" s="182">
        <v>4.9100000000000003E-3</v>
      </c>
      <c r="S120" s="183">
        <f>ROUND(G120*(P120),3)</f>
        <v>4.2999999999999997E-2</v>
      </c>
      <c r="T120" s="178"/>
      <c r="U120" s="178"/>
      <c r="V120" s="191"/>
      <c r="W120" s="53"/>
      <c r="Z120">
        <v>0</v>
      </c>
    </row>
    <row r="121" spans="1:26" ht="25.15" customHeight="1" x14ac:dyDescent="0.25">
      <c r="A121" s="179"/>
      <c r="B121" s="205"/>
      <c r="C121" s="180" t="s">
        <v>143</v>
      </c>
      <c r="D121" s="237" t="s">
        <v>144</v>
      </c>
      <c r="E121" s="237"/>
      <c r="F121" s="173" t="s">
        <v>101</v>
      </c>
      <c r="G121" s="175">
        <v>0.22272800000000001</v>
      </c>
      <c r="H121" s="174"/>
      <c r="I121" s="174">
        <f>ROUND(G121*(H121),2)</f>
        <v>0</v>
      </c>
      <c r="J121" s="173">
        <f>ROUND(G121*(N121),2)</f>
        <v>4.28</v>
      </c>
      <c r="K121" s="178">
        <f>ROUND(G121*(O121),2)</f>
        <v>0</v>
      </c>
      <c r="L121" s="178">
        <f>ROUND(G121*(H121),2)</f>
        <v>0</v>
      </c>
      <c r="M121" s="178"/>
      <c r="N121" s="178">
        <v>19.23</v>
      </c>
      <c r="O121" s="178"/>
      <c r="P121" s="182"/>
      <c r="Q121" s="182"/>
      <c r="R121" s="182"/>
      <c r="S121" s="183">
        <f>ROUND(G121*(P121),3)</f>
        <v>0</v>
      </c>
      <c r="T121" s="178"/>
      <c r="U121" s="178"/>
      <c r="V121" s="191"/>
      <c r="W121" s="53"/>
      <c r="Z121">
        <v>0</v>
      </c>
    </row>
    <row r="122" spans="1:26" ht="25.15" customHeight="1" x14ac:dyDescent="0.25">
      <c r="A122" s="179"/>
      <c r="B122" s="221"/>
      <c r="C122" s="216" t="s">
        <v>145</v>
      </c>
      <c r="D122" s="314" t="s">
        <v>146</v>
      </c>
      <c r="E122" s="314"/>
      <c r="F122" s="210" t="s">
        <v>147</v>
      </c>
      <c r="G122" s="212">
        <v>8.9760000000000009</v>
      </c>
      <c r="H122" s="211"/>
      <c r="I122" s="211">
        <f>ROUND(G122*(H122),2)</f>
        <v>0</v>
      </c>
      <c r="J122" s="210">
        <f>ROUND(G122*(N122),2)</f>
        <v>162.91</v>
      </c>
      <c r="K122" s="215">
        <f>ROUND(G122*(O122),2)</f>
        <v>0</v>
      </c>
      <c r="L122" s="215"/>
      <c r="M122" s="215">
        <f>ROUND(G122*(H122),2)</f>
        <v>0</v>
      </c>
      <c r="N122" s="215">
        <v>18.149999999999999</v>
      </c>
      <c r="O122" s="215"/>
      <c r="P122" s="217">
        <v>0.02</v>
      </c>
      <c r="Q122" s="218"/>
      <c r="R122" s="218">
        <v>0.02</v>
      </c>
      <c r="S122" s="219">
        <f>ROUND(G122*(P122),3)</f>
        <v>0.18</v>
      </c>
      <c r="T122" s="215"/>
      <c r="U122" s="215"/>
      <c r="V122" s="220"/>
      <c r="W122" s="53"/>
      <c r="Z122">
        <v>0</v>
      </c>
    </row>
    <row r="123" spans="1:26" x14ac:dyDescent="0.25">
      <c r="A123" s="10"/>
      <c r="B123" s="204"/>
      <c r="C123" s="172">
        <v>771</v>
      </c>
      <c r="D123" s="236" t="s">
        <v>108</v>
      </c>
      <c r="E123" s="236"/>
      <c r="F123" s="10"/>
      <c r="G123" s="171"/>
      <c r="H123" s="138"/>
      <c r="I123" s="140">
        <f>ROUND((SUM(I119:I122))/1,2)</f>
        <v>0</v>
      </c>
      <c r="J123" s="10"/>
      <c r="K123" s="10"/>
      <c r="L123" s="10">
        <f>ROUND((SUM(L119:L122))/1,2)</f>
        <v>0</v>
      </c>
      <c r="M123" s="10">
        <f>ROUND((SUM(M119:M122))/1,2)</f>
        <v>0</v>
      </c>
      <c r="N123" s="10"/>
      <c r="O123" s="10"/>
      <c r="P123" s="10"/>
      <c r="Q123" s="10"/>
      <c r="R123" s="10"/>
      <c r="S123" s="10">
        <f>ROUND((SUM(S119:S122))/1,2)</f>
        <v>0.22</v>
      </c>
      <c r="T123" s="10"/>
      <c r="U123" s="10"/>
      <c r="V123" s="192">
        <f>ROUND((SUM(V119:V122))/1,2)</f>
        <v>0</v>
      </c>
      <c r="W123" s="208"/>
      <c r="X123" s="137"/>
      <c r="Y123" s="137"/>
      <c r="Z123" s="137"/>
    </row>
    <row r="124" spans="1:26" x14ac:dyDescent="0.25">
      <c r="A124" s="1"/>
      <c r="B124" s="200"/>
      <c r="C124" s="1"/>
      <c r="D124" s="1"/>
      <c r="E124" s="1"/>
      <c r="F124" s="1"/>
      <c r="G124" s="165"/>
      <c r="H124" s="131"/>
      <c r="I124" s="13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93"/>
      <c r="W124" s="53"/>
    </row>
    <row r="125" spans="1:26" x14ac:dyDescent="0.25">
      <c r="A125" s="10"/>
      <c r="B125" s="204"/>
      <c r="C125" s="172">
        <v>781</v>
      </c>
      <c r="D125" s="236" t="s">
        <v>109</v>
      </c>
      <c r="E125" s="236"/>
      <c r="F125" s="10"/>
      <c r="G125" s="171"/>
      <c r="H125" s="138"/>
      <c r="I125" s="13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90"/>
      <c r="W125" s="208"/>
      <c r="X125" s="137"/>
      <c r="Y125" s="137"/>
      <c r="Z125" s="137"/>
    </row>
    <row r="126" spans="1:26" ht="25.15" customHeight="1" x14ac:dyDescent="0.25">
      <c r="A126" s="179"/>
      <c r="B126" s="205"/>
      <c r="C126" s="180" t="s">
        <v>148</v>
      </c>
      <c r="D126" s="237" t="s">
        <v>149</v>
      </c>
      <c r="E126" s="237"/>
      <c r="F126" s="173" t="s">
        <v>88</v>
      </c>
      <c r="G126" s="175">
        <v>21.432000000000002</v>
      </c>
      <c r="H126" s="174"/>
      <c r="I126" s="174">
        <f t="shared" ref="I126:I131" si="10">ROUND(G126*(H126),2)</f>
        <v>0</v>
      </c>
      <c r="J126" s="173">
        <f t="shared" ref="J126:J131" si="11">ROUND(G126*(N126),2)</f>
        <v>420.71</v>
      </c>
      <c r="K126" s="178">
        <f t="shared" ref="K126:K131" si="12">ROUND(G126*(O126),2)</f>
        <v>0</v>
      </c>
      <c r="L126" s="178">
        <f>ROUND(G126*(H126),2)</f>
        <v>0</v>
      </c>
      <c r="M126" s="178"/>
      <c r="N126" s="178">
        <v>19.63</v>
      </c>
      <c r="O126" s="178"/>
      <c r="P126" s="181">
        <v>4.9830600000000001E-4</v>
      </c>
      <c r="Q126" s="182"/>
      <c r="R126" s="182">
        <v>4.9830600000000001E-4</v>
      </c>
      <c r="S126" s="183">
        <f t="shared" ref="S126:S131" si="13">ROUND(G126*(P126),3)</f>
        <v>1.0999999999999999E-2</v>
      </c>
      <c r="T126" s="178"/>
      <c r="U126" s="178"/>
      <c r="V126" s="191"/>
      <c r="W126" s="53"/>
      <c r="Z126">
        <v>0</v>
      </c>
    </row>
    <row r="127" spans="1:26" ht="25.15" customHeight="1" x14ac:dyDescent="0.25">
      <c r="A127" s="179"/>
      <c r="B127" s="205"/>
      <c r="C127" s="180" t="s">
        <v>150</v>
      </c>
      <c r="D127" s="237" t="s">
        <v>151</v>
      </c>
      <c r="E127" s="237"/>
      <c r="F127" s="173" t="s">
        <v>101</v>
      </c>
      <c r="G127" s="175">
        <v>0.24021641419200002</v>
      </c>
      <c r="H127" s="174"/>
      <c r="I127" s="174">
        <f t="shared" si="10"/>
        <v>0</v>
      </c>
      <c r="J127" s="173">
        <f t="shared" si="11"/>
        <v>4.62</v>
      </c>
      <c r="K127" s="178">
        <f t="shared" si="12"/>
        <v>0</v>
      </c>
      <c r="L127" s="178">
        <f>ROUND(G127*(H127),2)</f>
        <v>0</v>
      </c>
      <c r="M127" s="178"/>
      <c r="N127" s="178">
        <v>19.23</v>
      </c>
      <c r="O127" s="178"/>
      <c r="P127" s="182"/>
      <c r="Q127" s="182"/>
      <c r="R127" s="182"/>
      <c r="S127" s="183">
        <f t="shared" si="13"/>
        <v>0</v>
      </c>
      <c r="T127" s="178"/>
      <c r="U127" s="178"/>
      <c r="V127" s="191"/>
      <c r="W127" s="53"/>
      <c r="Z127">
        <v>0</v>
      </c>
    </row>
    <row r="128" spans="1:26" ht="25.15" customHeight="1" x14ac:dyDescent="0.25">
      <c r="A128" s="179"/>
      <c r="B128" s="221"/>
      <c r="C128" s="216" t="s">
        <v>152</v>
      </c>
      <c r="D128" s="314" t="s">
        <v>153</v>
      </c>
      <c r="E128" s="314"/>
      <c r="F128" s="210" t="s">
        <v>88</v>
      </c>
      <c r="G128" s="212">
        <v>2.42896</v>
      </c>
      <c r="H128" s="211"/>
      <c r="I128" s="211">
        <f t="shared" si="10"/>
        <v>0</v>
      </c>
      <c r="J128" s="210">
        <f t="shared" si="11"/>
        <v>30.09</v>
      </c>
      <c r="K128" s="215">
        <f t="shared" si="12"/>
        <v>0</v>
      </c>
      <c r="L128" s="215"/>
      <c r="M128" s="215">
        <f>ROUND(G128*(H128),2)</f>
        <v>0</v>
      </c>
      <c r="N128" s="215">
        <v>12.39</v>
      </c>
      <c r="O128" s="215"/>
      <c r="P128" s="217">
        <v>1.0500000000000001E-2</v>
      </c>
      <c r="Q128" s="218"/>
      <c r="R128" s="218">
        <v>1.0500000000000001E-2</v>
      </c>
      <c r="S128" s="219">
        <f t="shared" si="13"/>
        <v>2.5999999999999999E-2</v>
      </c>
      <c r="T128" s="215"/>
      <c r="U128" s="215"/>
      <c r="V128" s="220"/>
      <c r="W128" s="53"/>
      <c r="Z128">
        <v>0</v>
      </c>
    </row>
    <row r="129" spans="1:26" ht="25.15" customHeight="1" x14ac:dyDescent="0.25">
      <c r="A129" s="179"/>
      <c r="B129" s="221"/>
      <c r="C129" s="216" t="s">
        <v>152</v>
      </c>
      <c r="D129" s="314" t="s">
        <v>154</v>
      </c>
      <c r="E129" s="314"/>
      <c r="F129" s="210" t="s">
        <v>88</v>
      </c>
      <c r="G129" s="212">
        <v>2.42896</v>
      </c>
      <c r="H129" s="211"/>
      <c r="I129" s="211">
        <f t="shared" si="10"/>
        <v>0</v>
      </c>
      <c r="J129" s="210">
        <f t="shared" si="11"/>
        <v>30.09</v>
      </c>
      <c r="K129" s="215">
        <f t="shared" si="12"/>
        <v>0</v>
      </c>
      <c r="L129" s="215"/>
      <c r="M129" s="215">
        <f>ROUND(G129*(H129),2)</f>
        <v>0</v>
      </c>
      <c r="N129" s="215">
        <v>12.39</v>
      </c>
      <c r="O129" s="215"/>
      <c r="P129" s="217">
        <v>1.0500000000000001E-2</v>
      </c>
      <c r="Q129" s="218"/>
      <c r="R129" s="218">
        <v>1.0500000000000001E-2</v>
      </c>
      <c r="S129" s="219">
        <f t="shared" si="13"/>
        <v>2.5999999999999999E-2</v>
      </c>
      <c r="T129" s="215"/>
      <c r="U129" s="215"/>
      <c r="V129" s="220"/>
      <c r="W129" s="53"/>
      <c r="Z129">
        <v>0</v>
      </c>
    </row>
    <row r="130" spans="1:26" ht="25.15" customHeight="1" x14ac:dyDescent="0.25">
      <c r="A130" s="179"/>
      <c r="B130" s="221"/>
      <c r="C130" s="216" t="s">
        <v>152</v>
      </c>
      <c r="D130" s="314" t="s">
        <v>155</v>
      </c>
      <c r="E130" s="314"/>
      <c r="F130" s="210" t="s">
        <v>88</v>
      </c>
      <c r="G130" s="212">
        <v>2.42896</v>
      </c>
      <c r="H130" s="211"/>
      <c r="I130" s="211">
        <f t="shared" si="10"/>
        <v>0</v>
      </c>
      <c r="J130" s="210">
        <f t="shared" si="11"/>
        <v>30.09</v>
      </c>
      <c r="K130" s="215">
        <f t="shared" si="12"/>
        <v>0</v>
      </c>
      <c r="L130" s="215"/>
      <c r="M130" s="215">
        <f>ROUND(G130*(H130),2)</f>
        <v>0</v>
      </c>
      <c r="N130" s="215">
        <v>12.39</v>
      </c>
      <c r="O130" s="215"/>
      <c r="P130" s="217">
        <v>1.0500000000000001E-2</v>
      </c>
      <c r="Q130" s="218"/>
      <c r="R130" s="218">
        <v>1.0500000000000001E-2</v>
      </c>
      <c r="S130" s="219">
        <f t="shared" si="13"/>
        <v>2.5999999999999999E-2</v>
      </c>
      <c r="T130" s="215"/>
      <c r="U130" s="215"/>
      <c r="V130" s="220"/>
      <c r="W130" s="53"/>
      <c r="Z130">
        <v>0</v>
      </c>
    </row>
    <row r="131" spans="1:26" ht="25.15" customHeight="1" x14ac:dyDescent="0.25">
      <c r="A131" s="179"/>
      <c r="B131" s="221"/>
      <c r="C131" s="216" t="s">
        <v>152</v>
      </c>
      <c r="D131" s="314" t="s">
        <v>156</v>
      </c>
      <c r="E131" s="314"/>
      <c r="F131" s="210" t="s">
        <v>88</v>
      </c>
      <c r="G131" s="212">
        <v>14.57376</v>
      </c>
      <c r="H131" s="211"/>
      <c r="I131" s="211">
        <f t="shared" si="10"/>
        <v>0</v>
      </c>
      <c r="J131" s="210">
        <f t="shared" si="11"/>
        <v>180.57</v>
      </c>
      <c r="K131" s="215">
        <f t="shared" si="12"/>
        <v>0</v>
      </c>
      <c r="L131" s="215"/>
      <c r="M131" s="215">
        <f>ROUND(G131*(H131),2)</f>
        <v>0</v>
      </c>
      <c r="N131" s="215">
        <v>12.39</v>
      </c>
      <c r="O131" s="215"/>
      <c r="P131" s="217">
        <v>1.0500000000000001E-2</v>
      </c>
      <c r="Q131" s="218"/>
      <c r="R131" s="218">
        <v>1.0500000000000001E-2</v>
      </c>
      <c r="S131" s="219">
        <f t="shared" si="13"/>
        <v>0.153</v>
      </c>
      <c r="T131" s="215"/>
      <c r="U131" s="215"/>
      <c r="V131" s="220"/>
      <c r="W131" s="53"/>
      <c r="Z131">
        <v>0</v>
      </c>
    </row>
    <row r="132" spans="1:26" x14ac:dyDescent="0.25">
      <c r="A132" s="10"/>
      <c r="B132" s="204"/>
      <c r="C132" s="172">
        <v>781</v>
      </c>
      <c r="D132" s="236" t="s">
        <v>109</v>
      </c>
      <c r="E132" s="236"/>
      <c r="F132" s="10"/>
      <c r="G132" s="171"/>
      <c r="H132" s="138"/>
      <c r="I132" s="140">
        <f>ROUND((SUM(I125:I131))/1,2)</f>
        <v>0</v>
      </c>
      <c r="J132" s="10"/>
      <c r="K132" s="10"/>
      <c r="L132" s="10">
        <f>ROUND((SUM(L125:L131))/1,2)</f>
        <v>0</v>
      </c>
      <c r="M132" s="10">
        <f>ROUND((SUM(M125:M131))/1,2)</f>
        <v>0</v>
      </c>
      <c r="N132" s="10"/>
      <c r="O132" s="10"/>
      <c r="P132" s="10"/>
      <c r="Q132" s="10"/>
      <c r="R132" s="10"/>
      <c r="S132" s="10">
        <f>ROUND((SUM(S125:S131))/1,2)</f>
        <v>0.24</v>
      </c>
      <c r="T132" s="10"/>
      <c r="U132" s="10"/>
      <c r="V132" s="192">
        <f>ROUND((SUM(V125:V131))/1,2)</f>
        <v>0</v>
      </c>
      <c r="W132" s="208"/>
      <c r="X132" s="137"/>
      <c r="Y132" s="137"/>
      <c r="Z132" s="137"/>
    </row>
    <row r="133" spans="1:26" x14ac:dyDescent="0.25">
      <c r="A133" s="1"/>
      <c r="B133" s="200"/>
      <c r="C133" s="1"/>
      <c r="D133" s="1"/>
      <c r="E133" s="1"/>
      <c r="F133" s="1"/>
      <c r="G133" s="165"/>
      <c r="H133" s="131"/>
      <c r="I133" s="13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93"/>
      <c r="W133" s="53"/>
    </row>
    <row r="134" spans="1:26" x14ac:dyDescent="0.25">
      <c r="A134" s="10"/>
      <c r="B134" s="204"/>
      <c r="C134" s="172">
        <v>783</v>
      </c>
      <c r="D134" s="236" t="s">
        <v>69</v>
      </c>
      <c r="E134" s="236"/>
      <c r="F134" s="10"/>
      <c r="G134" s="171"/>
      <c r="H134" s="138"/>
      <c r="I134" s="13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90"/>
      <c r="W134" s="208"/>
      <c r="X134" s="137"/>
      <c r="Y134" s="137"/>
      <c r="Z134" s="137"/>
    </row>
    <row r="135" spans="1:26" ht="34.9" customHeight="1" x14ac:dyDescent="0.25">
      <c r="A135" s="179"/>
      <c r="B135" s="205"/>
      <c r="C135" s="180" t="s">
        <v>102</v>
      </c>
      <c r="D135" s="237" t="s">
        <v>103</v>
      </c>
      <c r="E135" s="237"/>
      <c r="F135" s="173" t="s">
        <v>88</v>
      </c>
      <c r="G135" s="175">
        <v>9.8000000000000007</v>
      </c>
      <c r="H135" s="174"/>
      <c r="I135" s="174">
        <f>ROUND(G135*(H135),2)</f>
        <v>0</v>
      </c>
      <c r="J135" s="173">
        <f>ROUND(G135*(N135),2)</f>
        <v>32.44</v>
      </c>
      <c r="K135" s="178">
        <f>ROUND(G135*(O135),2)</f>
        <v>0</v>
      </c>
      <c r="L135" s="178">
        <f>ROUND(G135*(H135),2)</f>
        <v>0</v>
      </c>
      <c r="M135" s="178"/>
      <c r="N135" s="178">
        <v>3.31</v>
      </c>
      <c r="O135" s="178"/>
      <c r="P135" s="181">
        <v>3.3E-4</v>
      </c>
      <c r="Q135" s="182"/>
      <c r="R135" s="182">
        <v>3.3E-4</v>
      </c>
      <c r="S135" s="183">
        <f>ROUND(G135*(P135),3)</f>
        <v>3.0000000000000001E-3</v>
      </c>
      <c r="T135" s="178"/>
      <c r="U135" s="178"/>
      <c r="V135" s="191"/>
      <c r="W135" s="53"/>
      <c r="Z135">
        <v>0</v>
      </c>
    </row>
    <row r="136" spans="1:26" ht="34.9" customHeight="1" x14ac:dyDescent="0.25">
      <c r="A136" s="179"/>
      <c r="B136" s="205"/>
      <c r="C136" s="180" t="s">
        <v>104</v>
      </c>
      <c r="D136" s="237" t="s">
        <v>105</v>
      </c>
      <c r="E136" s="237"/>
      <c r="F136" s="173" t="s">
        <v>88</v>
      </c>
      <c r="G136" s="175">
        <v>14</v>
      </c>
      <c r="H136" s="174"/>
      <c r="I136" s="174">
        <f>ROUND(G136*(H136),2)</f>
        <v>0</v>
      </c>
      <c r="J136" s="173">
        <f>ROUND(G136*(N136),2)</f>
        <v>39.06</v>
      </c>
      <c r="K136" s="178">
        <f>ROUND(G136*(O136),2)</f>
        <v>0</v>
      </c>
      <c r="L136" s="178">
        <f>ROUND(G136*(H136),2)</f>
        <v>0</v>
      </c>
      <c r="M136" s="178"/>
      <c r="N136" s="178">
        <v>2.79</v>
      </c>
      <c r="O136" s="178"/>
      <c r="P136" s="181">
        <v>3.3E-4</v>
      </c>
      <c r="Q136" s="182"/>
      <c r="R136" s="182">
        <v>3.3E-4</v>
      </c>
      <c r="S136" s="183">
        <f>ROUND(G136*(P136),3)</f>
        <v>5.0000000000000001E-3</v>
      </c>
      <c r="T136" s="178"/>
      <c r="U136" s="178"/>
      <c r="V136" s="191"/>
      <c r="W136" s="53"/>
      <c r="Z136">
        <v>0</v>
      </c>
    </row>
    <row r="137" spans="1:26" x14ac:dyDescent="0.25">
      <c r="A137" s="10"/>
      <c r="B137" s="204"/>
      <c r="C137" s="172">
        <v>783</v>
      </c>
      <c r="D137" s="236" t="s">
        <v>69</v>
      </c>
      <c r="E137" s="236"/>
      <c r="F137" s="10"/>
      <c r="G137" s="171"/>
      <c r="H137" s="138"/>
      <c r="I137" s="140">
        <f>ROUND((SUM(I134:I136))/1,2)</f>
        <v>0</v>
      </c>
      <c r="J137" s="10"/>
      <c r="K137" s="10"/>
      <c r="L137" s="10">
        <f>ROUND((SUM(L134:L136))/1,2)</f>
        <v>0</v>
      </c>
      <c r="M137" s="10">
        <f>ROUND((SUM(M134:M136))/1,2)</f>
        <v>0</v>
      </c>
      <c r="N137" s="10"/>
      <c r="O137" s="10"/>
      <c r="P137" s="184"/>
      <c r="Q137" s="1"/>
      <c r="R137" s="1"/>
      <c r="S137" s="184">
        <f>ROUND((SUM(S134:S136))/1,2)</f>
        <v>0.01</v>
      </c>
      <c r="T137" s="2"/>
      <c r="U137" s="2"/>
      <c r="V137" s="192">
        <f>ROUND((SUM(V134:V136))/1,2)</f>
        <v>0</v>
      </c>
      <c r="W137" s="53"/>
    </row>
    <row r="138" spans="1:26" x14ac:dyDescent="0.25">
      <c r="A138" s="1"/>
      <c r="B138" s="200"/>
      <c r="C138" s="1"/>
      <c r="D138" s="1"/>
      <c r="E138" s="1"/>
      <c r="F138" s="1"/>
      <c r="G138" s="165"/>
      <c r="H138" s="131"/>
      <c r="I138" s="13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93"/>
      <c r="W138" s="53"/>
    </row>
    <row r="139" spans="1:26" x14ac:dyDescent="0.25">
      <c r="A139" s="10"/>
      <c r="B139" s="204"/>
      <c r="C139" s="10"/>
      <c r="D139" s="235" t="s">
        <v>68</v>
      </c>
      <c r="E139" s="235"/>
      <c r="F139" s="10"/>
      <c r="G139" s="171"/>
      <c r="H139" s="138"/>
      <c r="I139" s="140">
        <f>ROUND((SUM(I110:I138))/2,2)</f>
        <v>0</v>
      </c>
      <c r="J139" s="10"/>
      <c r="K139" s="10"/>
      <c r="L139" s="10">
        <f>ROUND((SUM(L110:L138))/2,2)</f>
        <v>0</v>
      </c>
      <c r="M139" s="10">
        <f>ROUND((SUM(M110:M138))/2,2)</f>
        <v>0</v>
      </c>
      <c r="N139" s="10"/>
      <c r="O139" s="10"/>
      <c r="P139" s="184"/>
      <c r="Q139" s="1"/>
      <c r="R139" s="1"/>
      <c r="S139" s="184">
        <f>ROUND((SUM(S110:S138))/2,2)</f>
        <v>0.5</v>
      </c>
      <c r="T139" s="1"/>
      <c r="U139" s="1"/>
      <c r="V139" s="192">
        <f>ROUND((SUM(V110:V138))/2,2)</f>
        <v>0</v>
      </c>
      <c r="W139" s="53"/>
    </row>
    <row r="140" spans="1:26" x14ac:dyDescent="0.25">
      <c r="A140" s="1"/>
      <c r="B140" s="206"/>
      <c r="C140" s="185"/>
      <c r="D140" s="234" t="s">
        <v>70</v>
      </c>
      <c r="E140" s="234"/>
      <c r="F140" s="185"/>
      <c r="G140" s="187"/>
      <c r="H140" s="186"/>
      <c r="I140" s="186">
        <f>ROUND((SUM(I83:I139))/3,2)</f>
        <v>0</v>
      </c>
      <c r="J140" s="185"/>
      <c r="K140" s="185">
        <f>ROUND((SUM(K83:K139))/3,2)</f>
        <v>0</v>
      </c>
      <c r="L140" s="185">
        <f>ROUND((SUM(L83:L139))/3,2)</f>
        <v>0</v>
      </c>
      <c r="M140" s="185">
        <f>ROUND((SUM(M83:M139))/3,2)</f>
        <v>0</v>
      </c>
      <c r="N140" s="185"/>
      <c r="O140" s="185"/>
      <c r="P140" s="187"/>
      <c r="Q140" s="185"/>
      <c r="R140" s="185"/>
      <c r="S140" s="187">
        <f>ROUND((SUM(S83:S139))/3,2)</f>
        <v>1.61</v>
      </c>
      <c r="T140" s="185"/>
      <c r="U140" s="185"/>
      <c r="V140" s="194">
        <f>ROUND((SUM(V83:V139))/3,2)</f>
        <v>0.97</v>
      </c>
      <c r="W140" s="53"/>
      <c r="Z140">
        <f>(SUM(Z83:Z139))</f>
        <v>0</v>
      </c>
    </row>
  </sheetData>
  <mergeCells count="102"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B72:V72"/>
    <mergeCell ref="H1:I1"/>
    <mergeCell ref="B74:E74"/>
    <mergeCell ref="B75:E75"/>
    <mergeCell ref="B76:E76"/>
    <mergeCell ref="I74:P74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7:E47"/>
    <mergeCell ref="B48:E48"/>
    <mergeCell ref="D89:E89"/>
    <mergeCell ref="D90:E90"/>
    <mergeCell ref="D91:E91"/>
    <mergeCell ref="D92:E92"/>
    <mergeCell ref="D94:E94"/>
    <mergeCell ref="D95:E95"/>
    <mergeCell ref="D83:E83"/>
    <mergeCell ref="D84:E84"/>
    <mergeCell ref="D85:E85"/>
    <mergeCell ref="D86:E86"/>
    <mergeCell ref="D87:E87"/>
    <mergeCell ref="D88:E88"/>
    <mergeCell ref="D102:E102"/>
    <mergeCell ref="D104:E104"/>
    <mergeCell ref="D105:E105"/>
    <mergeCell ref="D106:E106"/>
    <mergeCell ref="D108:E108"/>
    <mergeCell ref="D110:E110"/>
    <mergeCell ref="D96:E96"/>
    <mergeCell ref="D97:E97"/>
    <mergeCell ref="D98:E98"/>
    <mergeCell ref="D99:E99"/>
    <mergeCell ref="D100:E100"/>
    <mergeCell ref="D101:E101"/>
    <mergeCell ref="D117:E117"/>
    <mergeCell ref="D119:E119"/>
    <mergeCell ref="D120:E120"/>
    <mergeCell ref="D121:E121"/>
    <mergeCell ref="D122:E122"/>
    <mergeCell ref="D123:E123"/>
    <mergeCell ref="D111:E111"/>
    <mergeCell ref="D112:E112"/>
    <mergeCell ref="D113:E113"/>
    <mergeCell ref="D114:E114"/>
    <mergeCell ref="D115:E115"/>
    <mergeCell ref="D116:E116"/>
    <mergeCell ref="D139:E139"/>
    <mergeCell ref="D140:E140"/>
    <mergeCell ref="D131:E131"/>
    <mergeCell ref="D132:E132"/>
    <mergeCell ref="D134:E134"/>
    <mergeCell ref="D135:E135"/>
    <mergeCell ref="D136:E136"/>
    <mergeCell ref="D137:E137"/>
    <mergeCell ref="D125:E125"/>
    <mergeCell ref="D126:E126"/>
    <mergeCell ref="D127:E127"/>
    <mergeCell ref="D128:E128"/>
    <mergeCell ref="D129:E129"/>
    <mergeCell ref="D130:E130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2:B82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Úprava interiéru MŠ Rudlov / 105 Umyváreň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workbookViewId="0">
      <pane ySplit="1" topLeftCell="A107" activePane="bottomLeft" state="frozen"/>
      <selection pane="bottomLeft" activeCell="H84" sqref="H84:H122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300" t="s">
        <v>19</v>
      </c>
      <c r="C1" s="253"/>
      <c r="D1" s="12"/>
      <c r="E1" s="301" t="s">
        <v>0</v>
      </c>
      <c r="F1" s="302"/>
      <c r="G1" s="13"/>
      <c r="H1" s="252" t="s">
        <v>71</v>
      </c>
      <c r="I1" s="253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303" t="s">
        <v>19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  <c r="R2" s="305"/>
      <c r="S2" s="305"/>
      <c r="T2" s="305"/>
      <c r="U2" s="305"/>
      <c r="V2" s="306"/>
      <c r="W2" s="53"/>
    </row>
    <row r="3" spans="1:23" ht="18" customHeight="1" x14ac:dyDescent="0.25">
      <c r="A3" s="15"/>
      <c r="B3" s="307" t="s">
        <v>1</v>
      </c>
      <c r="C3" s="308"/>
      <c r="D3" s="308"/>
      <c r="E3" s="308"/>
      <c r="F3" s="308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10"/>
      <c r="W3" s="53"/>
    </row>
    <row r="4" spans="1:23" ht="18" customHeight="1" x14ac:dyDescent="0.25">
      <c r="A4" s="15"/>
      <c r="B4" s="43" t="s">
        <v>157</v>
      </c>
      <c r="C4" s="32"/>
      <c r="D4" s="25"/>
      <c r="E4" s="25"/>
      <c r="F4" s="44" t="s">
        <v>21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23</v>
      </c>
      <c r="C6" s="32"/>
      <c r="D6" s="44" t="s">
        <v>24</v>
      </c>
      <c r="E6" s="25"/>
      <c r="F6" s="44" t="s">
        <v>25</v>
      </c>
      <c r="G6" s="44" t="s">
        <v>26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311" t="s">
        <v>27</v>
      </c>
      <c r="C7" s="312"/>
      <c r="D7" s="312"/>
      <c r="E7" s="312"/>
      <c r="F7" s="312"/>
      <c r="G7" s="312"/>
      <c r="H7" s="313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30</v>
      </c>
      <c r="C8" s="46"/>
      <c r="D8" s="28"/>
      <c r="E8" s="28"/>
      <c r="F8" s="50" t="s">
        <v>31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91" t="s">
        <v>28</v>
      </c>
      <c r="C9" s="292"/>
      <c r="D9" s="292"/>
      <c r="E9" s="292"/>
      <c r="F9" s="292"/>
      <c r="G9" s="292"/>
      <c r="H9" s="293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30</v>
      </c>
      <c r="C10" s="32"/>
      <c r="D10" s="25"/>
      <c r="E10" s="25"/>
      <c r="F10" s="44" t="s">
        <v>31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91" t="s">
        <v>29</v>
      </c>
      <c r="C11" s="292"/>
      <c r="D11" s="292"/>
      <c r="E11" s="292"/>
      <c r="F11" s="292"/>
      <c r="G11" s="292"/>
      <c r="H11" s="293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30</v>
      </c>
      <c r="C12" s="32"/>
      <c r="D12" s="25"/>
      <c r="E12" s="25"/>
      <c r="F12" s="44" t="s">
        <v>31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53</v>
      </c>
      <c r="D14" s="61" t="s">
        <v>54</v>
      </c>
      <c r="E14" s="66" t="s">
        <v>55</v>
      </c>
      <c r="F14" s="294" t="s">
        <v>37</v>
      </c>
      <c r="G14" s="295"/>
      <c r="H14" s="286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32</v>
      </c>
      <c r="C15" s="63">
        <f>'SO 14442'!E59</f>
        <v>0</v>
      </c>
      <c r="D15" s="58">
        <f>'SO 14442'!F59</f>
        <v>0</v>
      </c>
      <c r="E15" s="67">
        <f>'SO 14442'!G59</f>
        <v>0</v>
      </c>
      <c r="F15" s="296" t="s">
        <v>38</v>
      </c>
      <c r="G15" s="288"/>
      <c r="H15" s="27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33</v>
      </c>
      <c r="C16" s="92">
        <f>'SO 14442'!E65</f>
        <v>0</v>
      </c>
      <c r="D16" s="93">
        <f>'SO 14442'!F65</f>
        <v>0</v>
      </c>
      <c r="E16" s="94">
        <f>'SO 14442'!G65</f>
        <v>0</v>
      </c>
      <c r="F16" s="297" t="s">
        <v>39</v>
      </c>
      <c r="G16" s="288"/>
      <c r="H16" s="271"/>
      <c r="I16" s="25"/>
      <c r="J16" s="25"/>
      <c r="K16" s="26"/>
      <c r="L16" s="26"/>
      <c r="M16" s="26"/>
      <c r="N16" s="26"/>
      <c r="O16" s="74"/>
      <c r="P16" s="83">
        <f>(SUM(Z82:Z123))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34</v>
      </c>
      <c r="C17" s="63"/>
      <c r="D17" s="58"/>
      <c r="E17" s="67"/>
      <c r="F17" s="298" t="s">
        <v>40</v>
      </c>
      <c r="G17" s="288"/>
      <c r="H17" s="27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35</v>
      </c>
      <c r="C18" s="64"/>
      <c r="D18" s="59"/>
      <c r="E18" s="68"/>
      <c r="F18" s="299"/>
      <c r="G18" s="290"/>
      <c r="H18" s="27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36</v>
      </c>
      <c r="C19" s="65"/>
      <c r="D19" s="60"/>
      <c r="E19" s="69">
        <f>SUM(E15:E18)</f>
        <v>0</v>
      </c>
      <c r="F19" s="283" t="s">
        <v>36</v>
      </c>
      <c r="G19" s="270"/>
      <c r="H19" s="284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46</v>
      </c>
      <c r="C20" s="57"/>
      <c r="D20" s="95"/>
      <c r="E20" s="96"/>
      <c r="F20" s="272" t="s">
        <v>46</v>
      </c>
      <c r="G20" s="285"/>
      <c r="H20" s="286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47</v>
      </c>
      <c r="C21" s="51"/>
      <c r="D21" s="91"/>
      <c r="E21" s="70">
        <f>((E15*U22*0)+(E16*V22*0)+(E17*W22*0))/100</f>
        <v>0</v>
      </c>
      <c r="F21" s="287" t="s">
        <v>50</v>
      </c>
      <c r="G21" s="288"/>
      <c r="H21" s="27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48</v>
      </c>
      <c r="C22" s="34"/>
      <c r="D22" s="72"/>
      <c r="E22" s="71">
        <f>((E15*U23*0)+(E16*V23*0)+(E17*W23*0))/100</f>
        <v>0</v>
      </c>
      <c r="F22" s="287" t="s">
        <v>51</v>
      </c>
      <c r="G22" s="288"/>
      <c r="H22" s="27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49</v>
      </c>
      <c r="C23" s="34"/>
      <c r="D23" s="72"/>
      <c r="E23" s="71">
        <f>((E15*U24*0)+(E16*V24*0)+(E17*W24*0))/100</f>
        <v>0</v>
      </c>
      <c r="F23" s="287" t="s">
        <v>52</v>
      </c>
      <c r="G23" s="288"/>
      <c r="H23" s="27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9"/>
      <c r="G24" s="290"/>
      <c r="H24" s="27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69" t="s">
        <v>36</v>
      </c>
      <c r="G25" s="270"/>
      <c r="H25" s="27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58</v>
      </c>
      <c r="C26" s="98"/>
      <c r="D26" s="100"/>
      <c r="E26" s="106"/>
      <c r="F26" s="272" t="s">
        <v>41</v>
      </c>
      <c r="G26" s="273"/>
      <c r="H26" s="274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5" t="s">
        <v>42</v>
      </c>
      <c r="G27" s="258"/>
      <c r="H27" s="276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7" t="s">
        <v>43</v>
      </c>
      <c r="G28" s="278"/>
      <c r="H28" s="209">
        <f>P27-SUM('SO 14442'!K82:'SO 14442'!K123)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79" t="s">
        <v>44</v>
      </c>
      <c r="G29" s="280"/>
      <c r="H29" s="33">
        <f>SUM('SO 14442'!K82:'SO 14442'!K123)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1" t="s">
        <v>45</v>
      </c>
      <c r="G30" s="282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8"/>
      <c r="G31" s="259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56</v>
      </c>
      <c r="C32" s="102"/>
      <c r="D32" s="19"/>
      <c r="E32" s="111" t="s">
        <v>57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62" t="s">
        <v>0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4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195"/>
      <c r="B46" s="238" t="s">
        <v>27</v>
      </c>
      <c r="C46" s="239"/>
      <c r="D46" s="239"/>
      <c r="E46" s="240"/>
      <c r="F46" s="265" t="s">
        <v>24</v>
      </c>
      <c r="G46" s="239"/>
      <c r="H46" s="240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195"/>
      <c r="B47" s="238" t="s">
        <v>28</v>
      </c>
      <c r="C47" s="239"/>
      <c r="D47" s="239"/>
      <c r="E47" s="240"/>
      <c r="F47" s="265" t="s">
        <v>22</v>
      </c>
      <c r="G47" s="239"/>
      <c r="H47" s="240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195"/>
      <c r="B48" s="238" t="s">
        <v>29</v>
      </c>
      <c r="C48" s="239"/>
      <c r="D48" s="239"/>
      <c r="E48" s="240"/>
      <c r="F48" s="265" t="s">
        <v>62</v>
      </c>
      <c r="G48" s="239"/>
      <c r="H48" s="240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6" t="s">
        <v>1</v>
      </c>
      <c r="C49" s="267"/>
      <c r="D49" s="267"/>
      <c r="E49" s="267"/>
      <c r="F49" s="267"/>
      <c r="G49" s="267"/>
      <c r="H49" s="267"/>
      <c r="I49" s="26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157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0" t="s">
        <v>59</v>
      </c>
      <c r="C54" s="261"/>
      <c r="D54" s="128"/>
      <c r="E54" s="128" t="s">
        <v>53</v>
      </c>
      <c r="F54" s="128" t="s">
        <v>54</v>
      </c>
      <c r="G54" s="128" t="s">
        <v>36</v>
      </c>
      <c r="H54" s="128" t="s">
        <v>60</v>
      </c>
      <c r="I54" s="128" t="s">
        <v>61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7" t="s">
        <v>64</v>
      </c>
      <c r="C55" s="244"/>
      <c r="D55" s="244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45" t="s">
        <v>65</v>
      </c>
      <c r="C56" s="246"/>
      <c r="D56" s="246"/>
      <c r="E56" s="138">
        <f>'SO 14442'!L89</f>
        <v>0</v>
      </c>
      <c r="F56" s="138">
        <f>'SO 14442'!M89</f>
        <v>0</v>
      </c>
      <c r="G56" s="138">
        <f>'SO 14442'!I89</f>
        <v>0</v>
      </c>
      <c r="H56" s="139">
        <f>'SO 14442'!S89</f>
        <v>0.24</v>
      </c>
      <c r="I56" s="139">
        <f>'SO 14442'!V89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45" t="s">
        <v>66</v>
      </c>
      <c r="C57" s="246"/>
      <c r="D57" s="246"/>
      <c r="E57" s="138">
        <f>'SO 14442'!L93</f>
        <v>0</v>
      </c>
      <c r="F57" s="138">
        <f>'SO 14442'!M93</f>
        <v>0</v>
      </c>
      <c r="G57" s="138">
        <f>'SO 14442'!I93</f>
        <v>0</v>
      </c>
      <c r="H57" s="139">
        <f>'SO 14442'!S93</f>
        <v>0</v>
      </c>
      <c r="I57" s="139">
        <f>'SO 14442'!V93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45" t="s">
        <v>67</v>
      </c>
      <c r="C58" s="246"/>
      <c r="D58" s="246"/>
      <c r="E58" s="138">
        <f>'SO 14442'!L97</f>
        <v>0</v>
      </c>
      <c r="F58" s="138">
        <f>'SO 14442'!M97</f>
        <v>0</v>
      </c>
      <c r="G58" s="138">
        <f>'SO 14442'!I97</f>
        <v>0</v>
      </c>
      <c r="H58" s="139">
        <f>'SO 14442'!S97</f>
        <v>0</v>
      </c>
      <c r="I58" s="139">
        <f>'SO 14442'!V97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0"/>
      <c r="B59" s="247" t="s">
        <v>64</v>
      </c>
      <c r="C59" s="235"/>
      <c r="D59" s="235"/>
      <c r="E59" s="140">
        <f>'SO 14442'!L99</f>
        <v>0</v>
      </c>
      <c r="F59" s="140">
        <f>'SO 14442'!M99</f>
        <v>0</v>
      </c>
      <c r="G59" s="140">
        <f>'SO 14442'!I99</f>
        <v>0</v>
      </c>
      <c r="H59" s="141">
        <f>'SO 14442'!S99</f>
        <v>0.24</v>
      </c>
      <c r="I59" s="141">
        <f>'SO 14442'!V99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"/>
      <c r="B60" s="200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3"/>
    </row>
    <row r="61" spans="1:26" x14ac:dyDescent="0.25">
      <c r="A61" s="10"/>
      <c r="B61" s="247" t="s">
        <v>68</v>
      </c>
      <c r="C61" s="235"/>
      <c r="D61" s="235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0"/>
      <c r="B62" s="245" t="s">
        <v>107</v>
      </c>
      <c r="C62" s="246"/>
      <c r="D62" s="246"/>
      <c r="E62" s="138">
        <f>'SO 14442'!L107</f>
        <v>0</v>
      </c>
      <c r="F62" s="138">
        <f>'SO 14442'!M107</f>
        <v>0</v>
      </c>
      <c r="G62" s="138">
        <f>'SO 14442'!I107</f>
        <v>0</v>
      </c>
      <c r="H62" s="139">
        <f>'SO 14442'!S107</f>
        <v>0.06</v>
      </c>
      <c r="I62" s="139">
        <f>'SO 14442'!V107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45" t="s">
        <v>109</v>
      </c>
      <c r="C63" s="246"/>
      <c r="D63" s="246"/>
      <c r="E63" s="138">
        <f>'SO 14442'!L116</f>
        <v>0</v>
      </c>
      <c r="F63" s="138">
        <f>'SO 14442'!M116</f>
        <v>0</v>
      </c>
      <c r="G63" s="138">
        <f>'SO 14442'!I116</f>
        <v>0</v>
      </c>
      <c r="H63" s="139">
        <f>'SO 14442'!S116</f>
        <v>0.15</v>
      </c>
      <c r="I63" s="139">
        <f>'SO 14442'!V116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0"/>
      <c r="B64" s="245" t="s">
        <v>69</v>
      </c>
      <c r="C64" s="246"/>
      <c r="D64" s="246"/>
      <c r="E64" s="138">
        <f>'SO 14442'!L121</f>
        <v>0</v>
      </c>
      <c r="F64" s="138">
        <f>'SO 14442'!M121</f>
        <v>0</v>
      </c>
      <c r="G64" s="138">
        <f>'SO 14442'!I121</f>
        <v>0</v>
      </c>
      <c r="H64" s="139">
        <f>'SO 14442'!S121</f>
        <v>0.01</v>
      </c>
      <c r="I64" s="139">
        <f>'SO 14442'!V121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0"/>
      <c r="B65" s="247" t="s">
        <v>68</v>
      </c>
      <c r="C65" s="235"/>
      <c r="D65" s="235"/>
      <c r="E65" s="140">
        <f>'SO 14442'!L123</f>
        <v>0</v>
      </c>
      <c r="F65" s="140">
        <f>'SO 14442'!M123</f>
        <v>0</v>
      </c>
      <c r="G65" s="140">
        <f>'SO 14442'!I123</f>
        <v>0</v>
      </c>
      <c r="H65" s="141">
        <f>'SO 14442'!S123</f>
        <v>0.22</v>
      </c>
      <c r="I65" s="141">
        <f>'SO 14442'!V123</f>
        <v>0</v>
      </c>
      <c r="J65" s="141"/>
      <c r="K65" s="141"/>
      <c r="L65" s="141"/>
      <c r="M65" s="141"/>
      <c r="N65" s="141"/>
      <c r="O65" s="141"/>
      <c r="P65" s="141"/>
      <c r="Q65" s="137"/>
      <c r="R65" s="137"/>
      <c r="S65" s="137"/>
      <c r="T65" s="137"/>
      <c r="U65" s="137"/>
      <c r="V65" s="150"/>
      <c r="W65" s="208"/>
      <c r="X65" s="137"/>
      <c r="Y65" s="137"/>
      <c r="Z65" s="137"/>
    </row>
    <row r="66" spans="1:26" x14ac:dyDescent="0.25">
      <c r="A66" s="1"/>
      <c r="B66" s="200"/>
      <c r="C66" s="1"/>
      <c r="D66" s="1"/>
      <c r="E66" s="131"/>
      <c r="F66" s="131"/>
      <c r="G66" s="131"/>
      <c r="H66" s="132"/>
      <c r="I66" s="132"/>
      <c r="J66" s="132"/>
      <c r="K66" s="132"/>
      <c r="L66" s="132"/>
      <c r="M66" s="132"/>
      <c r="N66" s="132"/>
      <c r="O66" s="132"/>
      <c r="P66" s="132"/>
      <c r="V66" s="151"/>
      <c r="W66" s="53"/>
    </row>
    <row r="67" spans="1:26" x14ac:dyDescent="0.25">
      <c r="A67" s="142"/>
      <c r="B67" s="248" t="s">
        <v>70</v>
      </c>
      <c r="C67" s="249"/>
      <c r="D67" s="249"/>
      <c r="E67" s="144">
        <f>'SO 14442'!L124</f>
        <v>0</v>
      </c>
      <c r="F67" s="144">
        <f>'SO 14442'!M124</f>
        <v>0</v>
      </c>
      <c r="G67" s="144">
        <f>'SO 14442'!I124</f>
        <v>0</v>
      </c>
      <c r="H67" s="145">
        <f>'SO 14442'!S124</f>
        <v>0.46</v>
      </c>
      <c r="I67" s="145">
        <f>'SO 14442'!V124</f>
        <v>0</v>
      </c>
      <c r="J67" s="146"/>
      <c r="K67" s="146"/>
      <c r="L67" s="146"/>
      <c r="M67" s="146"/>
      <c r="N67" s="146"/>
      <c r="O67" s="146"/>
      <c r="P67" s="146"/>
      <c r="Q67" s="147"/>
      <c r="R67" s="147"/>
      <c r="S67" s="147"/>
      <c r="T67" s="147"/>
      <c r="U67" s="147"/>
      <c r="V67" s="152"/>
      <c r="W67" s="208"/>
      <c r="X67" s="143"/>
      <c r="Y67" s="143"/>
      <c r="Z67" s="143"/>
    </row>
    <row r="68" spans="1:26" x14ac:dyDescent="0.25">
      <c r="A68" s="15"/>
      <c r="B68" s="42"/>
      <c r="C68" s="3"/>
      <c r="D68" s="3"/>
      <c r="E68" s="14"/>
      <c r="F68" s="14"/>
      <c r="G68" s="14"/>
      <c r="H68" s="153"/>
      <c r="I68" s="153"/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38"/>
      <c r="C70" s="8"/>
      <c r="D70" s="8"/>
      <c r="E70" s="27"/>
      <c r="F70" s="27"/>
      <c r="G70" s="27"/>
      <c r="H70" s="154"/>
      <c r="I70" s="154"/>
      <c r="J70" s="154"/>
      <c r="K70" s="154"/>
      <c r="L70" s="154"/>
      <c r="M70" s="154"/>
      <c r="N70" s="154"/>
      <c r="O70" s="154"/>
      <c r="P70" s="154"/>
      <c r="Q70" s="16"/>
      <c r="R70" s="16"/>
      <c r="S70" s="16"/>
      <c r="T70" s="16"/>
      <c r="U70" s="16"/>
      <c r="V70" s="16"/>
      <c r="W70" s="53"/>
    </row>
    <row r="71" spans="1:26" ht="34.9" customHeight="1" x14ac:dyDescent="0.25">
      <c r="A71" s="1"/>
      <c r="B71" s="250" t="s">
        <v>71</v>
      </c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53"/>
    </row>
    <row r="72" spans="1:26" x14ac:dyDescent="0.25">
      <c r="A72" s="15"/>
      <c r="B72" s="97"/>
      <c r="C72" s="19"/>
      <c r="D72" s="19"/>
      <c r="E72" s="99"/>
      <c r="F72" s="99"/>
      <c r="G72" s="99"/>
      <c r="H72" s="168"/>
      <c r="I72" s="168"/>
      <c r="J72" s="168"/>
      <c r="K72" s="168"/>
      <c r="L72" s="168"/>
      <c r="M72" s="168"/>
      <c r="N72" s="168"/>
      <c r="O72" s="168"/>
      <c r="P72" s="168"/>
      <c r="Q72" s="20"/>
      <c r="R72" s="20"/>
      <c r="S72" s="20"/>
      <c r="T72" s="20"/>
      <c r="U72" s="20"/>
      <c r="V72" s="20"/>
      <c r="W72" s="53"/>
    </row>
    <row r="73" spans="1:26" ht="19.899999999999999" customHeight="1" x14ac:dyDescent="0.25">
      <c r="A73" s="195"/>
      <c r="B73" s="254" t="s">
        <v>27</v>
      </c>
      <c r="C73" s="255"/>
      <c r="D73" s="255"/>
      <c r="E73" s="256"/>
      <c r="F73" s="166"/>
      <c r="G73" s="166"/>
      <c r="H73" s="167" t="s">
        <v>82</v>
      </c>
      <c r="I73" s="241" t="s">
        <v>83</v>
      </c>
      <c r="J73" s="242"/>
      <c r="K73" s="242"/>
      <c r="L73" s="242"/>
      <c r="M73" s="242"/>
      <c r="N73" s="242"/>
      <c r="O73" s="242"/>
      <c r="P73" s="243"/>
      <c r="Q73" s="18"/>
      <c r="R73" s="18"/>
      <c r="S73" s="18"/>
      <c r="T73" s="18"/>
      <c r="U73" s="18"/>
      <c r="V73" s="18"/>
      <c r="W73" s="53"/>
    </row>
    <row r="74" spans="1:26" ht="19.899999999999999" customHeight="1" x14ac:dyDescent="0.25">
      <c r="A74" s="195"/>
      <c r="B74" s="238" t="s">
        <v>28</v>
      </c>
      <c r="C74" s="239"/>
      <c r="D74" s="239"/>
      <c r="E74" s="240"/>
      <c r="F74" s="162"/>
      <c r="G74" s="162"/>
      <c r="H74" s="163" t="s">
        <v>22</v>
      </c>
      <c r="I74" s="16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95"/>
      <c r="B75" s="238" t="s">
        <v>29</v>
      </c>
      <c r="C75" s="239"/>
      <c r="D75" s="239"/>
      <c r="E75" s="240"/>
      <c r="F75" s="162"/>
      <c r="G75" s="162"/>
      <c r="H75" s="163" t="s">
        <v>84</v>
      </c>
      <c r="I75" s="163" t="s">
        <v>26</v>
      </c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5"/>
      <c r="B76" s="199" t="s">
        <v>85</v>
      </c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199" t="s">
        <v>157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42"/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201" t="s">
        <v>63</v>
      </c>
      <c r="C80" s="164"/>
      <c r="D80" s="164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x14ac:dyDescent="0.25">
      <c r="A81" s="2"/>
      <c r="B81" s="202" t="s">
        <v>72</v>
      </c>
      <c r="C81" s="128" t="s">
        <v>73</v>
      </c>
      <c r="D81" s="128" t="s">
        <v>74</v>
      </c>
      <c r="E81" s="155"/>
      <c r="F81" s="155" t="s">
        <v>75</v>
      </c>
      <c r="G81" s="155" t="s">
        <v>76</v>
      </c>
      <c r="H81" s="156" t="s">
        <v>77</v>
      </c>
      <c r="I81" s="156" t="s">
        <v>78</v>
      </c>
      <c r="J81" s="156"/>
      <c r="K81" s="156"/>
      <c r="L81" s="156"/>
      <c r="M81" s="156"/>
      <c r="N81" s="156"/>
      <c r="O81" s="156"/>
      <c r="P81" s="156" t="s">
        <v>79</v>
      </c>
      <c r="Q81" s="157"/>
      <c r="R81" s="157"/>
      <c r="S81" s="128" t="s">
        <v>80</v>
      </c>
      <c r="T81" s="158"/>
      <c r="U81" s="158"/>
      <c r="V81" s="128" t="s">
        <v>81</v>
      </c>
      <c r="W81" s="53"/>
    </row>
    <row r="82" spans="1:26" x14ac:dyDescent="0.25">
      <c r="A82" s="10"/>
      <c r="B82" s="203"/>
      <c r="C82" s="169"/>
      <c r="D82" s="244" t="s">
        <v>64</v>
      </c>
      <c r="E82" s="244"/>
      <c r="F82" s="134"/>
      <c r="G82" s="170"/>
      <c r="H82" s="134"/>
      <c r="I82" s="134"/>
      <c r="J82" s="135"/>
      <c r="K82" s="135"/>
      <c r="L82" s="135"/>
      <c r="M82" s="135"/>
      <c r="N82" s="135"/>
      <c r="O82" s="135"/>
      <c r="P82" s="135"/>
      <c r="Q82" s="133"/>
      <c r="R82" s="133"/>
      <c r="S82" s="133"/>
      <c r="T82" s="133"/>
      <c r="U82" s="133"/>
      <c r="V82" s="189"/>
      <c r="W82" s="208"/>
      <c r="X82" s="137"/>
      <c r="Y82" s="137"/>
      <c r="Z82" s="137"/>
    </row>
    <row r="83" spans="1:26" x14ac:dyDescent="0.25">
      <c r="A83" s="10"/>
      <c r="B83" s="204"/>
      <c r="C83" s="172">
        <v>6</v>
      </c>
      <c r="D83" s="236" t="s">
        <v>65</v>
      </c>
      <c r="E83" s="236"/>
      <c r="F83" s="138"/>
      <c r="G83" s="171"/>
      <c r="H83" s="138"/>
      <c r="I83" s="138"/>
      <c r="J83" s="139"/>
      <c r="K83" s="139"/>
      <c r="L83" s="139"/>
      <c r="M83" s="139"/>
      <c r="N83" s="139"/>
      <c r="O83" s="139"/>
      <c r="P83" s="139"/>
      <c r="Q83" s="10"/>
      <c r="R83" s="10"/>
      <c r="S83" s="10"/>
      <c r="T83" s="10"/>
      <c r="U83" s="10"/>
      <c r="V83" s="190"/>
      <c r="W83" s="208"/>
      <c r="X83" s="137"/>
      <c r="Y83" s="137"/>
      <c r="Z83" s="137"/>
    </row>
    <row r="84" spans="1:26" ht="34.9" customHeight="1" x14ac:dyDescent="0.25">
      <c r="A84" s="179"/>
      <c r="B84" s="205"/>
      <c r="C84" s="180" t="s">
        <v>86</v>
      </c>
      <c r="D84" s="237" t="s">
        <v>87</v>
      </c>
      <c r="E84" s="237"/>
      <c r="F84" s="174" t="s">
        <v>88</v>
      </c>
      <c r="G84" s="175">
        <v>8.3800000000000008</v>
      </c>
      <c r="H84" s="174"/>
      <c r="I84" s="174">
        <f>ROUND(G84*(H84),2)</f>
        <v>0</v>
      </c>
      <c r="J84" s="176">
        <f>ROUND(G84*(N84),2)</f>
        <v>14.08</v>
      </c>
      <c r="K84" s="177">
        <f>ROUND(G84*(O84),2)</f>
        <v>0</v>
      </c>
      <c r="L84" s="177">
        <f>ROUND(G84*(H84),2)</f>
        <v>0</v>
      </c>
      <c r="M84" s="177"/>
      <c r="N84" s="177">
        <v>1.6800000000000002</v>
      </c>
      <c r="O84" s="177"/>
      <c r="P84" s="181">
        <v>2.9999999999999997E-4</v>
      </c>
      <c r="Q84" s="182"/>
      <c r="R84" s="182">
        <v>2.9999999999999997E-4</v>
      </c>
      <c r="S84" s="183">
        <f>ROUND(G84*(P84),3)</f>
        <v>3.0000000000000001E-3</v>
      </c>
      <c r="T84" s="178"/>
      <c r="U84" s="178"/>
      <c r="V84" s="191"/>
      <c r="W84" s="53"/>
      <c r="Z84">
        <v>0</v>
      </c>
    </row>
    <row r="85" spans="1:26" ht="34.9" customHeight="1" x14ac:dyDescent="0.25">
      <c r="A85" s="179"/>
      <c r="B85" s="205"/>
      <c r="C85" s="180" t="s">
        <v>89</v>
      </c>
      <c r="D85" s="237" t="s">
        <v>90</v>
      </c>
      <c r="E85" s="237"/>
      <c r="F85" s="174" t="s">
        <v>88</v>
      </c>
      <c r="G85" s="175">
        <v>8.3800000000000008</v>
      </c>
      <c r="H85" s="174"/>
      <c r="I85" s="174">
        <f>ROUND(G85*(H85),2)</f>
        <v>0</v>
      </c>
      <c r="J85" s="176">
        <f>ROUND(G85*(N85),2)</f>
        <v>71.06</v>
      </c>
      <c r="K85" s="177">
        <f>ROUND(G85*(O85),2)</f>
        <v>0</v>
      </c>
      <c r="L85" s="177">
        <f>ROUND(G85*(H85),2)</f>
        <v>0</v>
      </c>
      <c r="M85" s="177"/>
      <c r="N85" s="177">
        <v>8.48</v>
      </c>
      <c r="O85" s="177"/>
      <c r="P85" s="181">
        <v>6.6E-3</v>
      </c>
      <c r="Q85" s="182"/>
      <c r="R85" s="182">
        <v>6.6E-3</v>
      </c>
      <c r="S85" s="183">
        <f>ROUND(G85*(P85),3)</f>
        <v>5.5E-2</v>
      </c>
      <c r="T85" s="178"/>
      <c r="U85" s="178"/>
      <c r="V85" s="191"/>
      <c r="W85" s="53"/>
      <c r="Z85">
        <v>0</v>
      </c>
    </row>
    <row r="86" spans="1:26" ht="34.9" customHeight="1" x14ac:dyDescent="0.25">
      <c r="A86" s="179"/>
      <c r="B86" s="205"/>
      <c r="C86" s="180" t="s">
        <v>91</v>
      </c>
      <c r="D86" s="237" t="s">
        <v>92</v>
      </c>
      <c r="E86" s="237"/>
      <c r="F86" s="174" t="s">
        <v>88</v>
      </c>
      <c r="G86" s="175">
        <v>25.700000000000003</v>
      </c>
      <c r="H86" s="174"/>
      <c r="I86" s="174">
        <f>ROUND(G86*(H86),2)</f>
        <v>0</v>
      </c>
      <c r="J86" s="176">
        <f>ROUND(G86*(N86),2)</f>
        <v>21.59</v>
      </c>
      <c r="K86" s="177">
        <f>ROUND(G86*(O86),2)</f>
        <v>0</v>
      </c>
      <c r="L86" s="177">
        <f>ROUND(G86*(H86),2)</f>
        <v>0</v>
      </c>
      <c r="M86" s="177"/>
      <c r="N86" s="177">
        <v>0.84</v>
      </c>
      <c r="O86" s="177"/>
      <c r="P86" s="181">
        <v>5.2999999999999998E-4</v>
      </c>
      <c r="Q86" s="182"/>
      <c r="R86" s="182">
        <v>5.2999999999999998E-4</v>
      </c>
      <c r="S86" s="183">
        <f>ROUND(G86*(P86),3)</f>
        <v>1.4E-2</v>
      </c>
      <c r="T86" s="178"/>
      <c r="U86" s="178"/>
      <c r="V86" s="191"/>
      <c r="W86" s="53"/>
      <c r="Z86">
        <v>0</v>
      </c>
    </row>
    <row r="87" spans="1:26" ht="34.9" customHeight="1" x14ac:dyDescent="0.25">
      <c r="A87" s="179"/>
      <c r="B87" s="205"/>
      <c r="C87" s="180" t="s">
        <v>93</v>
      </c>
      <c r="D87" s="237" t="s">
        <v>94</v>
      </c>
      <c r="E87" s="237"/>
      <c r="F87" s="174" t="s">
        <v>88</v>
      </c>
      <c r="G87" s="175">
        <v>11.9</v>
      </c>
      <c r="H87" s="174"/>
      <c r="I87" s="174">
        <f>ROUND(G87*(H87),2)</f>
        <v>0</v>
      </c>
      <c r="J87" s="176">
        <f>ROUND(G87*(N87),2)</f>
        <v>60.81</v>
      </c>
      <c r="K87" s="177">
        <f>ROUND(G87*(O87),2)</f>
        <v>0</v>
      </c>
      <c r="L87" s="177">
        <f>ROUND(G87*(H87),2)</f>
        <v>0</v>
      </c>
      <c r="M87" s="177"/>
      <c r="N87" s="177">
        <v>5.1100000000000003</v>
      </c>
      <c r="O87" s="177"/>
      <c r="P87" s="181">
        <v>6.0000000000000001E-3</v>
      </c>
      <c r="Q87" s="182"/>
      <c r="R87" s="182">
        <v>6.0000000000000001E-3</v>
      </c>
      <c r="S87" s="183">
        <f>ROUND(G87*(P87),3)</f>
        <v>7.0999999999999994E-2</v>
      </c>
      <c r="T87" s="178"/>
      <c r="U87" s="178"/>
      <c r="V87" s="191"/>
      <c r="W87" s="53"/>
      <c r="Z87">
        <v>0</v>
      </c>
    </row>
    <row r="88" spans="1:26" ht="25.15" customHeight="1" x14ac:dyDescent="0.25">
      <c r="A88" s="179"/>
      <c r="B88" s="205"/>
      <c r="C88" s="180" t="s">
        <v>95</v>
      </c>
      <c r="D88" s="237" t="s">
        <v>96</v>
      </c>
      <c r="E88" s="237"/>
      <c r="F88" s="174" t="s">
        <v>88</v>
      </c>
      <c r="G88" s="175">
        <v>34.08</v>
      </c>
      <c r="H88" s="174"/>
      <c r="I88" s="174">
        <f>ROUND(G88*(H88),2)</f>
        <v>0</v>
      </c>
      <c r="J88" s="176">
        <f>ROUND(G88*(N88),2)</f>
        <v>221.52</v>
      </c>
      <c r="K88" s="177">
        <f>ROUND(G88*(O88),2)</f>
        <v>0</v>
      </c>
      <c r="L88" s="177">
        <f>ROUND(G88*(H88),2)</f>
        <v>0</v>
      </c>
      <c r="M88" s="177"/>
      <c r="N88" s="177">
        <v>6.5</v>
      </c>
      <c r="O88" s="177"/>
      <c r="P88" s="181">
        <v>2.8800000000000002E-3</v>
      </c>
      <c r="Q88" s="182"/>
      <c r="R88" s="182">
        <v>2.8800000000000002E-3</v>
      </c>
      <c r="S88" s="183">
        <f>ROUND(G88*(P88),3)</f>
        <v>9.8000000000000004E-2</v>
      </c>
      <c r="T88" s="178"/>
      <c r="U88" s="178"/>
      <c r="V88" s="191"/>
      <c r="W88" s="53"/>
      <c r="Z88">
        <v>0</v>
      </c>
    </row>
    <row r="89" spans="1:26" x14ac:dyDescent="0.25">
      <c r="A89" s="10"/>
      <c r="B89" s="204"/>
      <c r="C89" s="172">
        <v>6</v>
      </c>
      <c r="D89" s="236" t="s">
        <v>65</v>
      </c>
      <c r="E89" s="236"/>
      <c r="F89" s="138"/>
      <c r="G89" s="171"/>
      <c r="H89" s="138"/>
      <c r="I89" s="140">
        <f>ROUND((SUM(I83:I88))/1,2)</f>
        <v>0</v>
      </c>
      <c r="J89" s="139"/>
      <c r="K89" s="139"/>
      <c r="L89" s="139">
        <f>ROUND((SUM(L83:L88))/1,2)</f>
        <v>0</v>
      </c>
      <c r="M89" s="139">
        <f>ROUND((SUM(M83:M88))/1,2)</f>
        <v>0</v>
      </c>
      <c r="N89" s="139"/>
      <c r="O89" s="139"/>
      <c r="P89" s="139"/>
      <c r="Q89" s="10"/>
      <c r="R89" s="10"/>
      <c r="S89" s="10">
        <f>ROUND((SUM(S83:S88))/1,2)</f>
        <v>0.24</v>
      </c>
      <c r="T89" s="10"/>
      <c r="U89" s="10"/>
      <c r="V89" s="192">
        <f>ROUND((SUM(V83:V88))/1,2)</f>
        <v>0</v>
      </c>
      <c r="W89" s="208"/>
      <c r="X89" s="137"/>
      <c r="Y89" s="137"/>
      <c r="Z89" s="137"/>
    </row>
    <row r="90" spans="1:26" x14ac:dyDescent="0.25">
      <c r="A90" s="1"/>
      <c r="B90" s="200"/>
      <c r="C90" s="1"/>
      <c r="D90" s="1"/>
      <c r="E90" s="131"/>
      <c r="F90" s="131"/>
      <c r="G90" s="165"/>
      <c r="H90" s="131"/>
      <c r="I90" s="131"/>
      <c r="J90" s="132"/>
      <c r="K90" s="132"/>
      <c r="L90" s="132"/>
      <c r="M90" s="132"/>
      <c r="N90" s="132"/>
      <c r="O90" s="132"/>
      <c r="P90" s="132"/>
      <c r="Q90" s="1"/>
      <c r="R90" s="1"/>
      <c r="S90" s="1"/>
      <c r="T90" s="1"/>
      <c r="U90" s="1"/>
      <c r="V90" s="193"/>
      <c r="W90" s="53"/>
    </row>
    <row r="91" spans="1:26" x14ac:dyDescent="0.25">
      <c r="A91" s="10"/>
      <c r="B91" s="204"/>
      <c r="C91" s="172">
        <v>9</v>
      </c>
      <c r="D91" s="236" t="s">
        <v>66</v>
      </c>
      <c r="E91" s="236"/>
      <c r="F91" s="138"/>
      <c r="G91" s="171"/>
      <c r="H91" s="138"/>
      <c r="I91" s="138"/>
      <c r="J91" s="139"/>
      <c r="K91" s="139"/>
      <c r="L91" s="139"/>
      <c r="M91" s="139"/>
      <c r="N91" s="139"/>
      <c r="O91" s="139"/>
      <c r="P91" s="139"/>
      <c r="Q91" s="10"/>
      <c r="R91" s="10"/>
      <c r="S91" s="10"/>
      <c r="T91" s="10"/>
      <c r="U91" s="10"/>
      <c r="V91" s="190"/>
      <c r="W91" s="208"/>
      <c r="X91" s="137"/>
      <c r="Y91" s="137"/>
      <c r="Z91" s="137"/>
    </row>
    <row r="92" spans="1:26" ht="25.15" customHeight="1" x14ac:dyDescent="0.25">
      <c r="A92" s="179"/>
      <c r="B92" s="205"/>
      <c r="C92" s="180" t="s">
        <v>97</v>
      </c>
      <c r="D92" s="237" t="s">
        <v>98</v>
      </c>
      <c r="E92" s="237"/>
      <c r="F92" s="174" t="s">
        <v>88</v>
      </c>
      <c r="G92" s="175">
        <v>8.3800000000000008</v>
      </c>
      <c r="H92" s="174"/>
      <c r="I92" s="174">
        <f>ROUND(G92*(H92),2)</f>
        <v>0</v>
      </c>
      <c r="J92" s="176">
        <f>ROUND(G92*(N92),2)</f>
        <v>33.1</v>
      </c>
      <c r="K92" s="177">
        <f>ROUND(G92*(O92),2)</f>
        <v>0</v>
      </c>
      <c r="L92" s="177">
        <f>ROUND(G92*(H92),2)</f>
        <v>0</v>
      </c>
      <c r="M92" s="177"/>
      <c r="N92" s="177">
        <v>3.95</v>
      </c>
      <c r="O92" s="177"/>
      <c r="P92" s="181">
        <v>5.0000000000000002E-5</v>
      </c>
      <c r="Q92" s="182"/>
      <c r="R92" s="182">
        <v>5.0000000000000002E-5</v>
      </c>
      <c r="S92" s="183">
        <f>ROUND(G92*(P92),3)</f>
        <v>0</v>
      </c>
      <c r="T92" s="178"/>
      <c r="U92" s="178"/>
      <c r="V92" s="191"/>
      <c r="W92" s="53"/>
      <c r="Z92">
        <v>0</v>
      </c>
    </row>
    <row r="93" spans="1:26" x14ac:dyDescent="0.25">
      <c r="A93" s="10"/>
      <c r="B93" s="204"/>
      <c r="C93" s="172">
        <v>9</v>
      </c>
      <c r="D93" s="236" t="s">
        <v>66</v>
      </c>
      <c r="E93" s="236"/>
      <c r="F93" s="138"/>
      <c r="G93" s="171"/>
      <c r="H93" s="138"/>
      <c r="I93" s="140">
        <f>ROUND((SUM(I91:I92))/1,2)</f>
        <v>0</v>
      </c>
      <c r="J93" s="139"/>
      <c r="K93" s="139"/>
      <c r="L93" s="139">
        <f>ROUND((SUM(L91:L92))/1,2)</f>
        <v>0</v>
      </c>
      <c r="M93" s="139">
        <f>ROUND((SUM(M91:M92))/1,2)</f>
        <v>0</v>
      </c>
      <c r="N93" s="139"/>
      <c r="O93" s="139"/>
      <c r="P93" s="139"/>
      <c r="Q93" s="10"/>
      <c r="R93" s="10"/>
      <c r="S93" s="10">
        <f>ROUND((SUM(S91:S92))/1,2)</f>
        <v>0</v>
      </c>
      <c r="T93" s="10"/>
      <c r="U93" s="10"/>
      <c r="V93" s="192">
        <f>ROUND((SUM(V91:V92))/1,2)</f>
        <v>0</v>
      </c>
      <c r="W93" s="208"/>
      <c r="X93" s="137"/>
      <c r="Y93" s="137"/>
      <c r="Z93" s="137"/>
    </row>
    <row r="94" spans="1:26" x14ac:dyDescent="0.25">
      <c r="A94" s="1"/>
      <c r="B94" s="200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193"/>
      <c r="W94" s="53"/>
    </row>
    <row r="95" spans="1:26" x14ac:dyDescent="0.25">
      <c r="A95" s="10"/>
      <c r="B95" s="204"/>
      <c r="C95" s="172">
        <v>99</v>
      </c>
      <c r="D95" s="236" t="s">
        <v>67</v>
      </c>
      <c r="E95" s="236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10"/>
      <c r="R95" s="10"/>
      <c r="S95" s="10"/>
      <c r="T95" s="10"/>
      <c r="U95" s="10"/>
      <c r="V95" s="190"/>
      <c r="W95" s="208"/>
      <c r="X95" s="137"/>
      <c r="Y95" s="137"/>
      <c r="Z95" s="137"/>
    </row>
    <row r="96" spans="1:26" ht="25.15" customHeight="1" x14ac:dyDescent="0.25">
      <c r="A96" s="179"/>
      <c r="B96" s="205"/>
      <c r="C96" s="180" t="s">
        <v>99</v>
      </c>
      <c r="D96" s="237" t="s">
        <v>100</v>
      </c>
      <c r="E96" s="237"/>
      <c r="F96" s="174" t="s">
        <v>101</v>
      </c>
      <c r="G96" s="175">
        <v>0.24141239999999997</v>
      </c>
      <c r="H96" s="174"/>
      <c r="I96" s="174">
        <f>ROUND(G96*(H96),2)</f>
        <v>0</v>
      </c>
      <c r="J96" s="176">
        <f>ROUND(G96*(N96),2)</f>
        <v>7.41</v>
      </c>
      <c r="K96" s="177">
        <f>ROUND(G96*(O96),2)</f>
        <v>0</v>
      </c>
      <c r="L96" s="177">
        <f>ROUND(G96*(H96),2)</f>
        <v>0</v>
      </c>
      <c r="M96" s="177"/>
      <c r="N96" s="177">
        <v>30.68</v>
      </c>
      <c r="O96" s="177"/>
      <c r="P96" s="182"/>
      <c r="Q96" s="182"/>
      <c r="R96" s="182"/>
      <c r="S96" s="183">
        <f>ROUND(G96*(P96),3)</f>
        <v>0</v>
      </c>
      <c r="T96" s="178"/>
      <c r="U96" s="178"/>
      <c r="V96" s="191"/>
      <c r="W96" s="53"/>
      <c r="Z96">
        <v>0</v>
      </c>
    </row>
    <row r="97" spans="1:26" x14ac:dyDescent="0.25">
      <c r="A97" s="10"/>
      <c r="B97" s="204"/>
      <c r="C97" s="172">
        <v>99</v>
      </c>
      <c r="D97" s="236" t="s">
        <v>67</v>
      </c>
      <c r="E97" s="236"/>
      <c r="F97" s="138"/>
      <c r="G97" s="171"/>
      <c r="H97" s="138"/>
      <c r="I97" s="140">
        <f>ROUND((SUM(I95:I96))/1,2)</f>
        <v>0</v>
      </c>
      <c r="J97" s="139"/>
      <c r="K97" s="139"/>
      <c r="L97" s="139">
        <f>ROUND((SUM(L95:L96))/1,2)</f>
        <v>0</v>
      </c>
      <c r="M97" s="139">
        <f>ROUND((SUM(M95:M96))/1,2)</f>
        <v>0</v>
      </c>
      <c r="N97" s="139"/>
      <c r="O97" s="139"/>
      <c r="P97" s="139"/>
      <c r="Q97" s="10"/>
      <c r="R97" s="10"/>
      <c r="S97" s="10">
        <f>ROUND((SUM(S95:S96))/1,2)</f>
        <v>0</v>
      </c>
      <c r="T97" s="10"/>
      <c r="U97" s="10"/>
      <c r="V97" s="192">
        <f>ROUND((SUM(V95:V96))/1,2)</f>
        <v>0</v>
      </c>
      <c r="W97" s="208"/>
      <c r="X97" s="137"/>
      <c r="Y97" s="137"/>
      <c r="Z97" s="137"/>
    </row>
    <row r="98" spans="1:26" x14ac:dyDescent="0.25">
      <c r="A98" s="1"/>
      <c r="B98" s="200"/>
      <c r="C98" s="1"/>
      <c r="D98" s="1"/>
      <c r="E98" s="131"/>
      <c r="F98" s="131"/>
      <c r="G98" s="165"/>
      <c r="H98" s="131"/>
      <c r="I98" s="131"/>
      <c r="J98" s="132"/>
      <c r="K98" s="132"/>
      <c r="L98" s="132"/>
      <c r="M98" s="132"/>
      <c r="N98" s="132"/>
      <c r="O98" s="132"/>
      <c r="P98" s="132"/>
      <c r="Q98" s="1"/>
      <c r="R98" s="1"/>
      <c r="S98" s="1"/>
      <c r="T98" s="1"/>
      <c r="U98" s="1"/>
      <c r="V98" s="193"/>
      <c r="W98" s="53"/>
    </row>
    <row r="99" spans="1:26" x14ac:dyDescent="0.25">
      <c r="A99" s="10"/>
      <c r="B99" s="204"/>
      <c r="C99" s="10"/>
      <c r="D99" s="235" t="s">
        <v>64</v>
      </c>
      <c r="E99" s="235"/>
      <c r="F99" s="138"/>
      <c r="G99" s="171"/>
      <c r="H99" s="138"/>
      <c r="I99" s="140">
        <f>ROUND((SUM(I82:I98))/2,2)</f>
        <v>0</v>
      </c>
      <c r="J99" s="139"/>
      <c r="K99" s="139"/>
      <c r="L99" s="138">
        <f>ROUND((SUM(L82:L98))/2,2)</f>
        <v>0</v>
      </c>
      <c r="M99" s="138">
        <f>ROUND((SUM(M82:M98))/2,2)</f>
        <v>0</v>
      </c>
      <c r="N99" s="139"/>
      <c r="O99" s="139"/>
      <c r="P99" s="184"/>
      <c r="Q99" s="10"/>
      <c r="R99" s="10"/>
      <c r="S99" s="184">
        <f>ROUND((SUM(S82:S98))/2,2)</f>
        <v>0.24</v>
      </c>
      <c r="T99" s="10"/>
      <c r="U99" s="10"/>
      <c r="V99" s="192">
        <f>ROUND((SUM(V82:V98))/2,2)</f>
        <v>0</v>
      </c>
      <c r="W99" s="53"/>
    </row>
    <row r="100" spans="1:26" x14ac:dyDescent="0.25">
      <c r="A100" s="1"/>
      <c r="B100" s="200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3"/>
      <c r="W100" s="53"/>
    </row>
    <row r="101" spans="1:26" x14ac:dyDescent="0.25">
      <c r="A101" s="10"/>
      <c r="B101" s="204"/>
      <c r="C101" s="10"/>
      <c r="D101" s="235" t="s">
        <v>68</v>
      </c>
      <c r="E101" s="235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10"/>
      <c r="R101" s="10"/>
      <c r="S101" s="10"/>
      <c r="T101" s="10"/>
      <c r="U101" s="10"/>
      <c r="V101" s="190"/>
      <c r="W101" s="208"/>
      <c r="X101" s="137"/>
      <c r="Y101" s="137"/>
      <c r="Z101" s="137"/>
    </row>
    <row r="102" spans="1:26" x14ac:dyDescent="0.25">
      <c r="A102" s="10"/>
      <c r="B102" s="204"/>
      <c r="C102" s="172">
        <v>725</v>
      </c>
      <c r="D102" s="236" t="s">
        <v>107</v>
      </c>
      <c r="E102" s="236"/>
      <c r="F102" s="138"/>
      <c r="G102" s="171"/>
      <c r="H102" s="138"/>
      <c r="I102" s="138"/>
      <c r="J102" s="139"/>
      <c r="K102" s="139"/>
      <c r="L102" s="139"/>
      <c r="M102" s="139"/>
      <c r="N102" s="139"/>
      <c r="O102" s="139"/>
      <c r="P102" s="139"/>
      <c r="Q102" s="10"/>
      <c r="R102" s="10"/>
      <c r="S102" s="10"/>
      <c r="T102" s="10"/>
      <c r="U102" s="10"/>
      <c r="V102" s="190"/>
      <c r="W102" s="208"/>
      <c r="X102" s="137"/>
      <c r="Y102" s="137"/>
      <c r="Z102" s="137"/>
    </row>
    <row r="103" spans="1:26" ht="25.15" customHeight="1" x14ac:dyDescent="0.25">
      <c r="A103" s="179"/>
      <c r="B103" s="205"/>
      <c r="C103" s="180" t="s">
        <v>158</v>
      </c>
      <c r="D103" s="237" t="s">
        <v>159</v>
      </c>
      <c r="E103" s="237"/>
      <c r="F103" s="174" t="s">
        <v>160</v>
      </c>
      <c r="G103" s="175">
        <v>4</v>
      </c>
      <c r="H103" s="174"/>
      <c r="I103" s="174">
        <f>ROUND(G103*(H103),2)</f>
        <v>0</v>
      </c>
      <c r="J103" s="176">
        <f>ROUND(G103*(N103),2)</f>
        <v>104.92</v>
      </c>
      <c r="K103" s="177">
        <f>ROUND(G103*(O103),2)</f>
        <v>0</v>
      </c>
      <c r="L103" s="177">
        <f>ROUND(G103*(H103),2)</f>
        <v>0</v>
      </c>
      <c r="M103" s="177"/>
      <c r="N103" s="177">
        <v>26.23</v>
      </c>
      <c r="O103" s="177"/>
      <c r="P103" s="181">
        <v>2.0400000000000001E-3</v>
      </c>
      <c r="Q103" s="182"/>
      <c r="R103" s="182">
        <v>2.0400000000000001E-3</v>
      </c>
      <c r="S103" s="183">
        <f>ROUND(G103*(P103),3)</f>
        <v>8.0000000000000002E-3</v>
      </c>
      <c r="T103" s="178"/>
      <c r="U103" s="178"/>
      <c r="V103" s="191"/>
      <c r="W103" s="53"/>
      <c r="Z103">
        <v>0</v>
      </c>
    </row>
    <row r="104" spans="1:26" ht="25.15" customHeight="1" x14ac:dyDescent="0.25">
      <c r="A104" s="179"/>
      <c r="B104" s="205"/>
      <c r="C104" s="180" t="s">
        <v>161</v>
      </c>
      <c r="D104" s="237" t="s">
        <v>162</v>
      </c>
      <c r="E104" s="237"/>
      <c r="F104" s="174" t="s">
        <v>160</v>
      </c>
      <c r="G104" s="175">
        <v>4</v>
      </c>
      <c r="H104" s="174"/>
      <c r="I104" s="174">
        <f>ROUND(G104*(H104),2)</f>
        <v>0</v>
      </c>
      <c r="J104" s="176">
        <f>ROUND(G104*(N104),2)</f>
        <v>143.68</v>
      </c>
      <c r="K104" s="177">
        <f>ROUND(G104*(O104),2)</f>
        <v>0</v>
      </c>
      <c r="L104" s="177">
        <f>ROUND(G104*(H104),2)</f>
        <v>0</v>
      </c>
      <c r="M104" s="177"/>
      <c r="N104" s="177">
        <v>35.92</v>
      </c>
      <c r="O104" s="177"/>
      <c r="P104" s="181">
        <v>6.6E-4</v>
      </c>
      <c r="Q104" s="182"/>
      <c r="R104" s="182">
        <v>6.6E-4</v>
      </c>
      <c r="S104" s="183">
        <f>ROUND(G104*(P104),3)</f>
        <v>3.0000000000000001E-3</v>
      </c>
      <c r="T104" s="178"/>
      <c r="U104" s="178"/>
      <c r="V104" s="191"/>
      <c r="W104" s="53"/>
      <c r="Z104">
        <v>0</v>
      </c>
    </row>
    <row r="105" spans="1:26" ht="25.15" customHeight="1" x14ac:dyDescent="0.25">
      <c r="A105" s="179"/>
      <c r="B105" s="205"/>
      <c r="C105" s="180" t="s">
        <v>135</v>
      </c>
      <c r="D105" s="237" t="s">
        <v>136</v>
      </c>
      <c r="E105" s="237"/>
      <c r="F105" s="174" t="s">
        <v>101</v>
      </c>
      <c r="G105" s="175">
        <v>6.2799999999999995E-2</v>
      </c>
      <c r="H105" s="174"/>
      <c r="I105" s="174">
        <f>ROUND(G105*(H105),2)</f>
        <v>0</v>
      </c>
      <c r="J105" s="176">
        <f>ROUND(G105*(N105),2)</f>
        <v>1.43</v>
      </c>
      <c r="K105" s="177">
        <f>ROUND(G105*(O105),2)</f>
        <v>0</v>
      </c>
      <c r="L105" s="177">
        <f>ROUND(G105*(H105),2)</f>
        <v>0</v>
      </c>
      <c r="M105" s="177"/>
      <c r="N105" s="177">
        <v>22.8</v>
      </c>
      <c r="O105" s="177"/>
      <c r="P105" s="182"/>
      <c r="Q105" s="182"/>
      <c r="R105" s="182"/>
      <c r="S105" s="183">
        <f>ROUND(G105*(P105),3)</f>
        <v>0</v>
      </c>
      <c r="T105" s="178"/>
      <c r="U105" s="178"/>
      <c r="V105" s="191"/>
      <c r="W105" s="53"/>
      <c r="Z105">
        <v>0</v>
      </c>
    </row>
    <row r="106" spans="1:26" ht="25.15" customHeight="1" x14ac:dyDescent="0.25">
      <c r="A106" s="179"/>
      <c r="B106" s="221"/>
      <c r="C106" s="216" t="s">
        <v>163</v>
      </c>
      <c r="D106" s="314" t="s">
        <v>164</v>
      </c>
      <c r="E106" s="314"/>
      <c r="F106" s="211" t="s">
        <v>165</v>
      </c>
      <c r="G106" s="212">
        <v>4</v>
      </c>
      <c r="H106" s="211"/>
      <c r="I106" s="211">
        <f>ROUND(G106*(H106),2)</f>
        <v>0</v>
      </c>
      <c r="J106" s="213">
        <f>ROUND(G106*(N106),2)</f>
        <v>544</v>
      </c>
      <c r="K106" s="214">
        <f>ROUND(G106*(O106),2)</f>
        <v>0</v>
      </c>
      <c r="L106" s="214"/>
      <c r="M106" s="214">
        <f>ROUND(G106*(H106),2)</f>
        <v>0</v>
      </c>
      <c r="N106" s="214">
        <v>136</v>
      </c>
      <c r="O106" s="214"/>
      <c r="P106" s="217">
        <v>1.2999999999999999E-2</v>
      </c>
      <c r="Q106" s="218"/>
      <c r="R106" s="218">
        <v>1.2999999999999999E-2</v>
      </c>
      <c r="S106" s="219">
        <f>ROUND(G106*(P106),3)</f>
        <v>5.1999999999999998E-2</v>
      </c>
      <c r="T106" s="215"/>
      <c r="U106" s="215"/>
      <c r="V106" s="220"/>
      <c r="W106" s="53"/>
      <c r="Z106">
        <v>0</v>
      </c>
    </row>
    <row r="107" spans="1:26" x14ac:dyDescent="0.25">
      <c r="A107" s="10"/>
      <c r="B107" s="204"/>
      <c r="C107" s="172">
        <v>725</v>
      </c>
      <c r="D107" s="236" t="s">
        <v>107</v>
      </c>
      <c r="E107" s="236"/>
      <c r="F107" s="138"/>
      <c r="G107" s="171"/>
      <c r="H107" s="138"/>
      <c r="I107" s="140">
        <f>ROUND((SUM(I102:I106))/1,2)</f>
        <v>0</v>
      </c>
      <c r="J107" s="139"/>
      <c r="K107" s="139"/>
      <c r="L107" s="139">
        <f>ROUND((SUM(L102:L106))/1,2)</f>
        <v>0</v>
      </c>
      <c r="M107" s="139">
        <f>ROUND((SUM(M102:M106))/1,2)</f>
        <v>0</v>
      </c>
      <c r="N107" s="139"/>
      <c r="O107" s="139"/>
      <c r="P107" s="139"/>
      <c r="Q107" s="10"/>
      <c r="R107" s="10"/>
      <c r="S107" s="10">
        <f>ROUND((SUM(S102:S106))/1,2)</f>
        <v>0.06</v>
      </c>
      <c r="T107" s="10"/>
      <c r="U107" s="10"/>
      <c r="V107" s="192">
        <f>ROUND((SUM(V102:V106))/1,2)</f>
        <v>0</v>
      </c>
      <c r="W107" s="208"/>
      <c r="X107" s="137"/>
      <c r="Y107" s="137"/>
      <c r="Z107" s="137"/>
    </row>
    <row r="108" spans="1:26" x14ac:dyDescent="0.25">
      <c r="A108" s="1"/>
      <c r="B108" s="200"/>
      <c r="C108" s="1"/>
      <c r="D108" s="1"/>
      <c r="E108" s="131"/>
      <c r="F108" s="131"/>
      <c r="G108" s="165"/>
      <c r="H108" s="131"/>
      <c r="I108" s="131"/>
      <c r="J108" s="132"/>
      <c r="K108" s="132"/>
      <c r="L108" s="132"/>
      <c r="M108" s="132"/>
      <c r="N108" s="132"/>
      <c r="O108" s="132"/>
      <c r="P108" s="132"/>
      <c r="Q108" s="1"/>
      <c r="R108" s="1"/>
      <c r="S108" s="1"/>
      <c r="T108" s="1"/>
      <c r="U108" s="1"/>
      <c r="V108" s="193"/>
      <c r="W108" s="53"/>
    </row>
    <row r="109" spans="1:26" x14ac:dyDescent="0.25">
      <c r="A109" s="10"/>
      <c r="B109" s="204"/>
      <c r="C109" s="172">
        <v>781</v>
      </c>
      <c r="D109" s="236" t="s">
        <v>109</v>
      </c>
      <c r="E109" s="236"/>
      <c r="F109" s="138"/>
      <c r="G109" s="171"/>
      <c r="H109" s="138"/>
      <c r="I109" s="138"/>
      <c r="J109" s="139"/>
      <c r="K109" s="139"/>
      <c r="L109" s="139"/>
      <c r="M109" s="139"/>
      <c r="N109" s="139"/>
      <c r="O109" s="139"/>
      <c r="P109" s="139"/>
      <c r="Q109" s="10"/>
      <c r="R109" s="10"/>
      <c r="S109" s="10"/>
      <c r="T109" s="10"/>
      <c r="U109" s="10"/>
      <c r="V109" s="190"/>
      <c r="W109" s="208"/>
      <c r="X109" s="137"/>
      <c r="Y109" s="137"/>
      <c r="Z109" s="137"/>
    </row>
    <row r="110" spans="1:26" ht="25.15" customHeight="1" x14ac:dyDescent="0.25">
      <c r="A110" s="179"/>
      <c r="B110" s="205"/>
      <c r="C110" s="180" t="s">
        <v>148</v>
      </c>
      <c r="D110" s="237" t="s">
        <v>149</v>
      </c>
      <c r="E110" s="237"/>
      <c r="F110" s="174" t="s">
        <v>88</v>
      </c>
      <c r="G110" s="175">
        <v>13.8</v>
      </c>
      <c r="H110" s="174"/>
      <c r="I110" s="174">
        <f t="shared" ref="I110:I115" si="0">ROUND(G110*(H110),2)</f>
        <v>0</v>
      </c>
      <c r="J110" s="176">
        <f t="shared" ref="J110:J115" si="1">ROUND(G110*(N110),2)</f>
        <v>270.89</v>
      </c>
      <c r="K110" s="177">
        <f t="shared" ref="K110:K115" si="2">ROUND(G110*(O110),2)</f>
        <v>0</v>
      </c>
      <c r="L110" s="177">
        <f>ROUND(G110*(H110),2)</f>
        <v>0</v>
      </c>
      <c r="M110" s="177"/>
      <c r="N110" s="177">
        <v>19.63</v>
      </c>
      <c r="O110" s="177"/>
      <c r="P110" s="181">
        <v>4.9830600000000001E-4</v>
      </c>
      <c r="Q110" s="182"/>
      <c r="R110" s="182">
        <v>4.9830600000000001E-4</v>
      </c>
      <c r="S110" s="183">
        <f t="shared" ref="S110:S115" si="3">ROUND(G110*(P110),3)</f>
        <v>7.0000000000000001E-3</v>
      </c>
      <c r="T110" s="178"/>
      <c r="U110" s="178"/>
      <c r="V110" s="191"/>
      <c r="W110" s="53"/>
      <c r="Z110">
        <v>0</v>
      </c>
    </row>
    <row r="111" spans="1:26" ht="25.15" customHeight="1" x14ac:dyDescent="0.25">
      <c r="A111" s="179"/>
      <c r="B111" s="205"/>
      <c r="C111" s="180" t="s">
        <v>150</v>
      </c>
      <c r="D111" s="237" t="s">
        <v>151</v>
      </c>
      <c r="E111" s="237"/>
      <c r="F111" s="174" t="s">
        <v>101</v>
      </c>
      <c r="G111" s="175">
        <v>0.15467462279999999</v>
      </c>
      <c r="H111" s="174"/>
      <c r="I111" s="174">
        <f t="shared" si="0"/>
        <v>0</v>
      </c>
      <c r="J111" s="176">
        <f t="shared" si="1"/>
        <v>2.97</v>
      </c>
      <c r="K111" s="177">
        <f t="shared" si="2"/>
        <v>0</v>
      </c>
      <c r="L111" s="177">
        <f>ROUND(G111*(H111),2)</f>
        <v>0</v>
      </c>
      <c r="M111" s="177"/>
      <c r="N111" s="177">
        <v>19.23</v>
      </c>
      <c r="O111" s="177"/>
      <c r="P111" s="182"/>
      <c r="Q111" s="182"/>
      <c r="R111" s="182"/>
      <c r="S111" s="183">
        <f t="shared" si="3"/>
        <v>0</v>
      </c>
      <c r="T111" s="178"/>
      <c r="U111" s="178"/>
      <c r="V111" s="191"/>
      <c r="W111" s="53"/>
      <c r="Z111">
        <v>0</v>
      </c>
    </row>
    <row r="112" spans="1:26" ht="25.15" customHeight="1" x14ac:dyDescent="0.25">
      <c r="A112" s="179"/>
      <c r="B112" s="221"/>
      <c r="C112" s="216" t="s">
        <v>152</v>
      </c>
      <c r="D112" s="314" t="s">
        <v>156</v>
      </c>
      <c r="E112" s="314"/>
      <c r="F112" s="211" t="s">
        <v>88</v>
      </c>
      <c r="G112" s="212">
        <v>1.5640000000000001</v>
      </c>
      <c r="H112" s="211"/>
      <c r="I112" s="211">
        <f t="shared" si="0"/>
        <v>0</v>
      </c>
      <c r="J112" s="213">
        <f t="shared" si="1"/>
        <v>19.38</v>
      </c>
      <c r="K112" s="214">
        <f t="shared" si="2"/>
        <v>0</v>
      </c>
      <c r="L112" s="214"/>
      <c r="M112" s="214">
        <f>ROUND(G112*(H112),2)</f>
        <v>0</v>
      </c>
      <c r="N112" s="214">
        <v>12.39</v>
      </c>
      <c r="O112" s="214"/>
      <c r="P112" s="217">
        <v>1.0500000000000001E-2</v>
      </c>
      <c r="Q112" s="218"/>
      <c r="R112" s="218">
        <v>1.0500000000000001E-2</v>
      </c>
      <c r="S112" s="219">
        <f t="shared" si="3"/>
        <v>1.6E-2</v>
      </c>
      <c r="T112" s="215"/>
      <c r="U112" s="215"/>
      <c r="V112" s="220"/>
      <c r="W112" s="53"/>
      <c r="Z112">
        <v>0</v>
      </c>
    </row>
    <row r="113" spans="1:26" ht="25.15" customHeight="1" x14ac:dyDescent="0.25">
      <c r="A113" s="179"/>
      <c r="B113" s="221"/>
      <c r="C113" s="216" t="s">
        <v>152</v>
      </c>
      <c r="D113" s="314" t="s">
        <v>154</v>
      </c>
      <c r="E113" s="314"/>
      <c r="F113" s="211" t="s">
        <v>88</v>
      </c>
      <c r="G113" s="212">
        <v>9.3840000000000003</v>
      </c>
      <c r="H113" s="211"/>
      <c r="I113" s="211">
        <f t="shared" si="0"/>
        <v>0</v>
      </c>
      <c r="J113" s="213">
        <f t="shared" si="1"/>
        <v>116.27</v>
      </c>
      <c r="K113" s="214">
        <f t="shared" si="2"/>
        <v>0</v>
      </c>
      <c r="L113" s="214"/>
      <c r="M113" s="214">
        <f>ROUND(G113*(H113),2)</f>
        <v>0</v>
      </c>
      <c r="N113" s="214">
        <v>12.39</v>
      </c>
      <c r="O113" s="214"/>
      <c r="P113" s="217">
        <v>1.0500000000000001E-2</v>
      </c>
      <c r="Q113" s="218"/>
      <c r="R113" s="218">
        <v>1.0500000000000001E-2</v>
      </c>
      <c r="S113" s="219">
        <f t="shared" si="3"/>
        <v>9.9000000000000005E-2</v>
      </c>
      <c r="T113" s="215"/>
      <c r="U113" s="215"/>
      <c r="V113" s="220"/>
      <c r="W113" s="53"/>
      <c r="Z113">
        <v>0</v>
      </c>
    </row>
    <row r="114" spans="1:26" ht="25.15" customHeight="1" x14ac:dyDescent="0.25">
      <c r="A114" s="179"/>
      <c r="B114" s="221"/>
      <c r="C114" s="216" t="s">
        <v>152</v>
      </c>
      <c r="D114" s="314" t="s">
        <v>153</v>
      </c>
      <c r="E114" s="314"/>
      <c r="F114" s="211" t="s">
        <v>88</v>
      </c>
      <c r="G114" s="212">
        <v>1.5640000000000001</v>
      </c>
      <c r="H114" s="211"/>
      <c r="I114" s="211">
        <f t="shared" si="0"/>
        <v>0</v>
      </c>
      <c r="J114" s="213">
        <f t="shared" si="1"/>
        <v>19.38</v>
      </c>
      <c r="K114" s="214">
        <f t="shared" si="2"/>
        <v>0</v>
      </c>
      <c r="L114" s="214"/>
      <c r="M114" s="214">
        <f>ROUND(G114*(H114),2)</f>
        <v>0</v>
      </c>
      <c r="N114" s="214">
        <v>12.39</v>
      </c>
      <c r="O114" s="214"/>
      <c r="P114" s="217">
        <v>1.0500000000000001E-2</v>
      </c>
      <c r="Q114" s="218"/>
      <c r="R114" s="218">
        <v>1.0500000000000001E-2</v>
      </c>
      <c r="S114" s="219">
        <f t="shared" si="3"/>
        <v>1.6E-2</v>
      </c>
      <c r="T114" s="215"/>
      <c r="U114" s="215"/>
      <c r="V114" s="220"/>
      <c r="W114" s="53"/>
      <c r="Z114">
        <v>0</v>
      </c>
    </row>
    <row r="115" spans="1:26" ht="25.15" customHeight="1" x14ac:dyDescent="0.25">
      <c r="A115" s="179"/>
      <c r="B115" s="221"/>
      <c r="C115" s="216" t="s">
        <v>152</v>
      </c>
      <c r="D115" s="314" t="s">
        <v>155</v>
      </c>
      <c r="E115" s="314"/>
      <c r="F115" s="211" t="s">
        <v>88</v>
      </c>
      <c r="G115" s="212">
        <v>1.5640000000000001</v>
      </c>
      <c r="H115" s="211"/>
      <c r="I115" s="211">
        <f t="shared" si="0"/>
        <v>0</v>
      </c>
      <c r="J115" s="213">
        <f t="shared" si="1"/>
        <v>19.38</v>
      </c>
      <c r="K115" s="214">
        <f t="shared" si="2"/>
        <v>0</v>
      </c>
      <c r="L115" s="214"/>
      <c r="M115" s="214">
        <f>ROUND(G115*(H115),2)</f>
        <v>0</v>
      </c>
      <c r="N115" s="214">
        <v>12.39</v>
      </c>
      <c r="O115" s="214"/>
      <c r="P115" s="217">
        <v>1.0500000000000001E-2</v>
      </c>
      <c r="Q115" s="218"/>
      <c r="R115" s="218">
        <v>1.0500000000000001E-2</v>
      </c>
      <c r="S115" s="219">
        <f t="shared" si="3"/>
        <v>1.6E-2</v>
      </c>
      <c r="T115" s="215"/>
      <c r="U115" s="215"/>
      <c r="V115" s="220"/>
      <c r="W115" s="53"/>
      <c r="Z115">
        <v>0</v>
      </c>
    </row>
    <row r="116" spans="1:26" x14ac:dyDescent="0.25">
      <c r="A116" s="10"/>
      <c r="B116" s="204"/>
      <c r="C116" s="172">
        <v>781</v>
      </c>
      <c r="D116" s="236" t="s">
        <v>109</v>
      </c>
      <c r="E116" s="236"/>
      <c r="F116" s="138"/>
      <c r="G116" s="171"/>
      <c r="H116" s="138"/>
      <c r="I116" s="140">
        <f>ROUND((SUM(I109:I115))/1,2)</f>
        <v>0</v>
      </c>
      <c r="J116" s="139"/>
      <c r="K116" s="139"/>
      <c r="L116" s="139">
        <f>ROUND((SUM(L109:L115))/1,2)</f>
        <v>0</v>
      </c>
      <c r="M116" s="139">
        <f>ROUND((SUM(M109:M115))/1,2)</f>
        <v>0</v>
      </c>
      <c r="N116" s="139"/>
      <c r="O116" s="139"/>
      <c r="P116" s="139"/>
      <c r="Q116" s="10"/>
      <c r="R116" s="10"/>
      <c r="S116" s="10">
        <f>ROUND((SUM(S109:S115))/1,2)</f>
        <v>0.15</v>
      </c>
      <c r="T116" s="10"/>
      <c r="U116" s="10"/>
      <c r="V116" s="192">
        <f>ROUND((SUM(V109:V115))/1,2)</f>
        <v>0</v>
      </c>
      <c r="W116" s="208"/>
      <c r="X116" s="137"/>
      <c r="Y116" s="137"/>
      <c r="Z116" s="137"/>
    </row>
    <row r="117" spans="1:26" x14ac:dyDescent="0.25">
      <c r="A117" s="1"/>
      <c r="B117" s="200"/>
      <c r="C117" s="1"/>
      <c r="D117" s="1"/>
      <c r="E117" s="131"/>
      <c r="F117" s="131"/>
      <c r="G117" s="165"/>
      <c r="H117" s="131"/>
      <c r="I117" s="131"/>
      <c r="J117" s="132"/>
      <c r="K117" s="132"/>
      <c r="L117" s="132"/>
      <c r="M117" s="132"/>
      <c r="N117" s="132"/>
      <c r="O117" s="132"/>
      <c r="P117" s="132"/>
      <c r="Q117" s="1"/>
      <c r="R117" s="1"/>
      <c r="S117" s="1"/>
      <c r="T117" s="1"/>
      <c r="U117" s="1"/>
      <c r="V117" s="193"/>
      <c r="W117" s="53"/>
    </row>
    <row r="118" spans="1:26" x14ac:dyDescent="0.25">
      <c r="A118" s="10"/>
      <c r="B118" s="204"/>
      <c r="C118" s="172">
        <v>783</v>
      </c>
      <c r="D118" s="236" t="s">
        <v>69</v>
      </c>
      <c r="E118" s="236"/>
      <c r="F118" s="138"/>
      <c r="G118" s="171"/>
      <c r="H118" s="138"/>
      <c r="I118" s="138"/>
      <c r="J118" s="139"/>
      <c r="K118" s="139"/>
      <c r="L118" s="139"/>
      <c r="M118" s="139"/>
      <c r="N118" s="139"/>
      <c r="O118" s="139"/>
      <c r="P118" s="139"/>
      <c r="Q118" s="10"/>
      <c r="R118" s="10"/>
      <c r="S118" s="10"/>
      <c r="T118" s="10"/>
      <c r="U118" s="10"/>
      <c r="V118" s="190"/>
      <c r="W118" s="208"/>
      <c r="X118" s="137"/>
      <c r="Y118" s="137"/>
      <c r="Z118" s="137"/>
    </row>
    <row r="119" spans="1:26" ht="34.9" customHeight="1" x14ac:dyDescent="0.25">
      <c r="A119" s="179"/>
      <c r="B119" s="205"/>
      <c r="C119" s="180" t="s">
        <v>102</v>
      </c>
      <c r="D119" s="237" t="s">
        <v>103</v>
      </c>
      <c r="E119" s="237"/>
      <c r="F119" s="173" t="s">
        <v>88</v>
      </c>
      <c r="G119" s="175">
        <v>8.3800000000000008</v>
      </c>
      <c r="H119" s="174"/>
      <c r="I119" s="174">
        <f>ROUND(G119*(H119),2)</f>
        <v>0</v>
      </c>
      <c r="J119" s="173">
        <f>ROUND(G119*(N119),2)</f>
        <v>27.74</v>
      </c>
      <c r="K119" s="178">
        <f>ROUND(G119*(O119),2)</f>
        <v>0</v>
      </c>
      <c r="L119" s="178">
        <f>ROUND(G119*(H119),2)</f>
        <v>0</v>
      </c>
      <c r="M119" s="178"/>
      <c r="N119" s="178">
        <v>3.31</v>
      </c>
      <c r="O119" s="178"/>
      <c r="P119" s="181">
        <v>3.3E-4</v>
      </c>
      <c r="Q119" s="182"/>
      <c r="R119" s="182">
        <v>3.3E-4</v>
      </c>
      <c r="S119" s="183">
        <f>ROUND(G119*(P119),3)</f>
        <v>3.0000000000000001E-3</v>
      </c>
      <c r="T119" s="178"/>
      <c r="U119" s="178"/>
      <c r="V119" s="191"/>
      <c r="W119" s="53"/>
      <c r="Z119">
        <v>0</v>
      </c>
    </row>
    <row r="120" spans="1:26" ht="34.9" customHeight="1" x14ac:dyDescent="0.25">
      <c r="A120" s="179"/>
      <c r="B120" s="205"/>
      <c r="C120" s="180" t="s">
        <v>104</v>
      </c>
      <c r="D120" s="237" t="s">
        <v>105</v>
      </c>
      <c r="E120" s="237"/>
      <c r="F120" s="173" t="s">
        <v>88</v>
      </c>
      <c r="G120" s="175">
        <v>11.9</v>
      </c>
      <c r="H120" s="174"/>
      <c r="I120" s="174">
        <f>ROUND(G120*(H120),2)</f>
        <v>0</v>
      </c>
      <c r="J120" s="173">
        <f>ROUND(G120*(N120),2)</f>
        <v>33.200000000000003</v>
      </c>
      <c r="K120" s="178">
        <f>ROUND(G120*(O120),2)</f>
        <v>0</v>
      </c>
      <c r="L120" s="178">
        <f>ROUND(G120*(H120),2)</f>
        <v>0</v>
      </c>
      <c r="M120" s="178"/>
      <c r="N120" s="178">
        <v>2.79</v>
      </c>
      <c r="O120" s="178"/>
      <c r="P120" s="181">
        <v>3.3E-4</v>
      </c>
      <c r="Q120" s="182"/>
      <c r="R120" s="182">
        <v>3.3E-4</v>
      </c>
      <c r="S120" s="183">
        <f>ROUND(G120*(P120),3)</f>
        <v>4.0000000000000001E-3</v>
      </c>
      <c r="T120" s="178"/>
      <c r="U120" s="178"/>
      <c r="V120" s="191"/>
      <c r="W120" s="53"/>
      <c r="Z120">
        <v>0</v>
      </c>
    </row>
    <row r="121" spans="1:26" x14ac:dyDescent="0.25">
      <c r="A121" s="10"/>
      <c r="B121" s="204"/>
      <c r="C121" s="172">
        <v>783</v>
      </c>
      <c r="D121" s="236" t="s">
        <v>69</v>
      </c>
      <c r="E121" s="236"/>
      <c r="F121" s="10"/>
      <c r="G121" s="171"/>
      <c r="H121" s="138"/>
      <c r="I121" s="140">
        <f>ROUND((SUM(I118:I120))/1,2)</f>
        <v>0</v>
      </c>
      <c r="J121" s="10"/>
      <c r="K121" s="10"/>
      <c r="L121" s="10">
        <f>ROUND((SUM(L118:L120))/1,2)</f>
        <v>0</v>
      </c>
      <c r="M121" s="10">
        <f>ROUND((SUM(M118:M120))/1,2)</f>
        <v>0</v>
      </c>
      <c r="N121" s="10"/>
      <c r="O121" s="10"/>
      <c r="P121" s="184"/>
      <c r="Q121" s="1"/>
      <c r="R121" s="1"/>
      <c r="S121" s="184">
        <f>ROUND((SUM(S118:S120))/1,2)</f>
        <v>0.01</v>
      </c>
      <c r="T121" s="2"/>
      <c r="U121" s="2"/>
      <c r="V121" s="192">
        <f>ROUND((SUM(V118:V120))/1,2)</f>
        <v>0</v>
      </c>
      <c r="W121" s="53"/>
    </row>
    <row r="122" spans="1:26" x14ac:dyDescent="0.25">
      <c r="A122" s="1"/>
      <c r="B122" s="200"/>
      <c r="C122" s="1"/>
      <c r="D122" s="1"/>
      <c r="E122" s="1"/>
      <c r="F122" s="1"/>
      <c r="G122" s="165"/>
      <c r="H122" s="131"/>
      <c r="I122" s="13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93"/>
      <c r="W122" s="53"/>
    </row>
    <row r="123" spans="1:26" x14ac:dyDescent="0.25">
      <c r="A123" s="10"/>
      <c r="B123" s="204"/>
      <c r="C123" s="10"/>
      <c r="D123" s="235" t="s">
        <v>68</v>
      </c>
      <c r="E123" s="235"/>
      <c r="F123" s="10"/>
      <c r="G123" s="171"/>
      <c r="H123" s="138"/>
      <c r="I123" s="140">
        <f>ROUND((SUM(I101:I122))/2,2)</f>
        <v>0</v>
      </c>
      <c r="J123" s="10"/>
      <c r="K123" s="10"/>
      <c r="L123" s="10">
        <f>ROUND((SUM(L101:L122))/2,2)</f>
        <v>0</v>
      </c>
      <c r="M123" s="10">
        <f>ROUND((SUM(M101:M122))/2,2)</f>
        <v>0</v>
      </c>
      <c r="N123" s="10"/>
      <c r="O123" s="10"/>
      <c r="P123" s="184"/>
      <c r="Q123" s="1"/>
      <c r="R123" s="1"/>
      <c r="S123" s="184">
        <f>ROUND((SUM(S101:S122))/2,2)</f>
        <v>0.22</v>
      </c>
      <c r="T123" s="1"/>
      <c r="U123" s="1"/>
      <c r="V123" s="192">
        <f>ROUND((SUM(V101:V122))/2,2)</f>
        <v>0</v>
      </c>
      <c r="W123" s="53"/>
    </row>
    <row r="124" spans="1:26" x14ac:dyDescent="0.25">
      <c r="A124" s="1"/>
      <c r="B124" s="206"/>
      <c r="C124" s="185"/>
      <c r="D124" s="234" t="s">
        <v>70</v>
      </c>
      <c r="E124" s="234"/>
      <c r="F124" s="185"/>
      <c r="G124" s="187"/>
      <c r="H124" s="186"/>
      <c r="I124" s="186">
        <f>ROUND((SUM(I82:I123))/3,2)</f>
        <v>0</v>
      </c>
      <c r="J124" s="185"/>
      <c r="K124" s="185">
        <f>ROUND((SUM(K82:K123))/3,2)</f>
        <v>0</v>
      </c>
      <c r="L124" s="185">
        <f>ROUND((SUM(L82:L123))/3,2)</f>
        <v>0</v>
      </c>
      <c r="M124" s="185">
        <f>ROUND((SUM(M82:M123))/3,2)</f>
        <v>0</v>
      </c>
      <c r="N124" s="185"/>
      <c r="O124" s="185"/>
      <c r="P124" s="187"/>
      <c r="Q124" s="185"/>
      <c r="R124" s="185"/>
      <c r="S124" s="187">
        <f>ROUND((SUM(S82:S123))/3,2)</f>
        <v>0.46</v>
      </c>
      <c r="T124" s="185"/>
      <c r="U124" s="185"/>
      <c r="V124" s="194">
        <f>ROUND((SUM(V82:V123))/3,2)</f>
        <v>0</v>
      </c>
      <c r="W124" s="53"/>
      <c r="Z124">
        <f>(SUM(Z82:Z123))</f>
        <v>0</v>
      </c>
    </row>
  </sheetData>
  <mergeCells count="87">
    <mergeCell ref="F18:H18"/>
    <mergeCell ref="B1:C1"/>
    <mergeCell ref="E1:F1"/>
    <mergeCell ref="B2:V2"/>
    <mergeCell ref="B3:V3"/>
    <mergeCell ref="B7:H7"/>
    <mergeCell ref="B9:H9"/>
    <mergeCell ref="H1:I1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55:D55"/>
    <mergeCell ref="B56:D56"/>
    <mergeCell ref="B57:D57"/>
    <mergeCell ref="B58:D58"/>
    <mergeCell ref="B59:D59"/>
    <mergeCell ref="D83:E83"/>
    <mergeCell ref="B62:D62"/>
    <mergeCell ref="B63:D63"/>
    <mergeCell ref="B64:D64"/>
    <mergeCell ref="B65:D65"/>
    <mergeCell ref="B67:D67"/>
    <mergeCell ref="B71:V71"/>
    <mergeCell ref="B73:E73"/>
    <mergeCell ref="B74:E74"/>
    <mergeCell ref="B75:E75"/>
    <mergeCell ref="I73:P73"/>
    <mergeCell ref="D82:E82"/>
    <mergeCell ref="D97:E97"/>
    <mergeCell ref="D84:E84"/>
    <mergeCell ref="D85:E85"/>
    <mergeCell ref="D86:E86"/>
    <mergeCell ref="D87:E87"/>
    <mergeCell ref="D88:E88"/>
    <mergeCell ref="D89:E89"/>
    <mergeCell ref="D91:E91"/>
    <mergeCell ref="D92:E92"/>
    <mergeCell ref="D93:E93"/>
    <mergeCell ref="D95:E95"/>
    <mergeCell ref="D96:E96"/>
    <mergeCell ref="D112:E112"/>
    <mergeCell ref="D99:E99"/>
    <mergeCell ref="D101:E101"/>
    <mergeCell ref="D102:E102"/>
    <mergeCell ref="D103:E103"/>
    <mergeCell ref="D104:E104"/>
    <mergeCell ref="D105:E105"/>
    <mergeCell ref="D106:E106"/>
    <mergeCell ref="D107:E107"/>
    <mergeCell ref="D109:E109"/>
    <mergeCell ref="D110:E110"/>
    <mergeCell ref="D111:E111"/>
    <mergeCell ref="D120:E120"/>
    <mergeCell ref="D121:E121"/>
    <mergeCell ref="D123:E123"/>
    <mergeCell ref="D124:E124"/>
    <mergeCell ref="D113:E113"/>
    <mergeCell ref="D114:E114"/>
    <mergeCell ref="D115:E115"/>
    <mergeCell ref="D116:E116"/>
    <mergeCell ref="D118:E118"/>
    <mergeCell ref="D119:E119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1:B81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Úprava interiéru MŠ Rudlov / 106 WC Deti</oddHeader>
    <oddFooter>&amp;RStrana &amp;P z &amp;N    &amp;L&amp;7Spracované systémom Systematic® Kalkulus, tel.: 051 77 10 585</oddFooter>
  </headerFooter>
  <rowBreaks count="2" manualBreakCount="2">
    <brk id="40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workbookViewId="0">
      <pane ySplit="1" topLeftCell="A105" activePane="bottomLeft" state="frozen"/>
      <selection pane="bottomLeft" activeCell="H84" sqref="H84:H120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300" t="s">
        <v>19</v>
      </c>
      <c r="C1" s="253"/>
      <c r="D1" s="12"/>
      <c r="E1" s="301" t="s">
        <v>0</v>
      </c>
      <c r="F1" s="302"/>
      <c r="G1" s="13"/>
      <c r="H1" s="252" t="s">
        <v>71</v>
      </c>
      <c r="I1" s="253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303" t="s">
        <v>19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  <c r="R2" s="305"/>
      <c r="S2" s="305"/>
      <c r="T2" s="305"/>
      <c r="U2" s="305"/>
      <c r="V2" s="306"/>
      <c r="W2" s="53"/>
    </row>
    <row r="3" spans="1:23" ht="18" customHeight="1" x14ac:dyDescent="0.25">
      <c r="A3" s="15"/>
      <c r="B3" s="307" t="s">
        <v>1</v>
      </c>
      <c r="C3" s="308"/>
      <c r="D3" s="308"/>
      <c r="E3" s="308"/>
      <c r="F3" s="308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10"/>
      <c r="W3" s="53"/>
    </row>
    <row r="4" spans="1:23" ht="18" customHeight="1" x14ac:dyDescent="0.25">
      <c r="A4" s="15"/>
      <c r="B4" s="43" t="s">
        <v>166</v>
      </c>
      <c r="C4" s="32"/>
      <c r="D4" s="25"/>
      <c r="E4" s="25"/>
      <c r="F4" s="44" t="s">
        <v>21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23</v>
      </c>
      <c r="C6" s="32"/>
      <c r="D6" s="44" t="s">
        <v>24</v>
      </c>
      <c r="E6" s="25"/>
      <c r="F6" s="44" t="s">
        <v>25</v>
      </c>
      <c r="G6" s="44" t="s">
        <v>26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311" t="s">
        <v>27</v>
      </c>
      <c r="C7" s="312"/>
      <c r="D7" s="312"/>
      <c r="E7" s="312"/>
      <c r="F7" s="312"/>
      <c r="G7" s="312"/>
      <c r="H7" s="313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30</v>
      </c>
      <c r="C8" s="46"/>
      <c r="D8" s="28"/>
      <c r="E8" s="28"/>
      <c r="F8" s="50" t="s">
        <v>31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91" t="s">
        <v>28</v>
      </c>
      <c r="C9" s="292"/>
      <c r="D9" s="292"/>
      <c r="E9" s="292"/>
      <c r="F9" s="292"/>
      <c r="G9" s="292"/>
      <c r="H9" s="293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30</v>
      </c>
      <c r="C10" s="32"/>
      <c r="D10" s="25"/>
      <c r="E10" s="25"/>
      <c r="F10" s="44" t="s">
        <v>31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91" t="s">
        <v>29</v>
      </c>
      <c r="C11" s="292"/>
      <c r="D11" s="292"/>
      <c r="E11" s="292"/>
      <c r="F11" s="292"/>
      <c r="G11" s="292"/>
      <c r="H11" s="293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30</v>
      </c>
      <c r="C12" s="32"/>
      <c r="D12" s="25"/>
      <c r="E12" s="25"/>
      <c r="F12" s="44" t="s">
        <v>31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53</v>
      </c>
      <c r="D14" s="61" t="s">
        <v>54</v>
      </c>
      <c r="E14" s="66" t="s">
        <v>55</v>
      </c>
      <c r="F14" s="294" t="s">
        <v>37</v>
      </c>
      <c r="G14" s="295"/>
      <c r="H14" s="286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32</v>
      </c>
      <c r="C15" s="63">
        <f>'SO 14443'!E59</f>
        <v>0</v>
      </c>
      <c r="D15" s="58">
        <f>'SO 14443'!F59</f>
        <v>0</v>
      </c>
      <c r="E15" s="67">
        <f>'SO 14443'!G59</f>
        <v>0</v>
      </c>
      <c r="F15" s="296" t="s">
        <v>38</v>
      </c>
      <c r="G15" s="288"/>
      <c r="H15" s="27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33</v>
      </c>
      <c r="C16" s="92">
        <f>'SO 14443'!E65</f>
        <v>0</v>
      </c>
      <c r="D16" s="93">
        <f>'SO 14443'!F65</f>
        <v>0</v>
      </c>
      <c r="E16" s="94">
        <f>'SO 14443'!G65</f>
        <v>0</v>
      </c>
      <c r="F16" s="297" t="s">
        <v>39</v>
      </c>
      <c r="G16" s="288"/>
      <c r="H16" s="271"/>
      <c r="I16" s="25"/>
      <c r="J16" s="25"/>
      <c r="K16" s="26"/>
      <c r="L16" s="26"/>
      <c r="M16" s="26"/>
      <c r="N16" s="26"/>
      <c r="O16" s="74"/>
      <c r="P16" s="83">
        <f>(SUM(Z82:Z121))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34</v>
      </c>
      <c r="C17" s="63"/>
      <c r="D17" s="58"/>
      <c r="E17" s="67"/>
      <c r="F17" s="298" t="s">
        <v>40</v>
      </c>
      <c r="G17" s="288"/>
      <c r="H17" s="27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35</v>
      </c>
      <c r="C18" s="64"/>
      <c r="D18" s="59"/>
      <c r="E18" s="68"/>
      <c r="F18" s="299"/>
      <c r="G18" s="290"/>
      <c r="H18" s="27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36</v>
      </c>
      <c r="C19" s="65"/>
      <c r="D19" s="60"/>
      <c r="E19" s="69">
        <f>SUM(E15:E18)</f>
        <v>0</v>
      </c>
      <c r="F19" s="283" t="s">
        <v>36</v>
      </c>
      <c r="G19" s="270"/>
      <c r="H19" s="284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46</v>
      </c>
      <c r="C20" s="57"/>
      <c r="D20" s="95"/>
      <c r="E20" s="96"/>
      <c r="F20" s="272" t="s">
        <v>46</v>
      </c>
      <c r="G20" s="285"/>
      <c r="H20" s="286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47</v>
      </c>
      <c r="C21" s="51"/>
      <c r="D21" s="91"/>
      <c r="E21" s="70">
        <f>((E15*U22*0)+(E16*V22*0)+(E17*W22*0))/100</f>
        <v>0</v>
      </c>
      <c r="F21" s="287" t="s">
        <v>50</v>
      </c>
      <c r="G21" s="288"/>
      <c r="H21" s="27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48</v>
      </c>
      <c r="C22" s="34"/>
      <c r="D22" s="72"/>
      <c r="E22" s="71">
        <f>((E15*U23*0)+(E16*V23*0)+(E17*W23*0))/100</f>
        <v>0</v>
      </c>
      <c r="F22" s="287" t="s">
        <v>51</v>
      </c>
      <c r="G22" s="288"/>
      <c r="H22" s="27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49</v>
      </c>
      <c r="C23" s="34"/>
      <c r="D23" s="72"/>
      <c r="E23" s="71">
        <f>((E15*U24*0)+(E16*V24*0)+(E17*W24*0))/100</f>
        <v>0</v>
      </c>
      <c r="F23" s="287" t="s">
        <v>52</v>
      </c>
      <c r="G23" s="288"/>
      <c r="H23" s="27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9"/>
      <c r="G24" s="290"/>
      <c r="H24" s="27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69" t="s">
        <v>36</v>
      </c>
      <c r="G25" s="270"/>
      <c r="H25" s="27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58</v>
      </c>
      <c r="C26" s="98"/>
      <c r="D26" s="100"/>
      <c r="E26" s="106"/>
      <c r="F26" s="272" t="s">
        <v>41</v>
      </c>
      <c r="G26" s="273"/>
      <c r="H26" s="274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5" t="s">
        <v>42</v>
      </c>
      <c r="G27" s="258"/>
      <c r="H27" s="276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7" t="s">
        <v>43</v>
      </c>
      <c r="G28" s="278"/>
      <c r="H28" s="209">
        <f>P27-SUM('SO 14443'!K82:'SO 14443'!K121)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79" t="s">
        <v>44</v>
      </c>
      <c r="G29" s="280"/>
      <c r="H29" s="33">
        <f>SUM('SO 14443'!K82:'SO 14443'!K121)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1" t="s">
        <v>45</v>
      </c>
      <c r="G30" s="282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8"/>
      <c r="G31" s="259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56</v>
      </c>
      <c r="C32" s="102"/>
      <c r="D32" s="19"/>
      <c r="E32" s="111" t="s">
        <v>57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62" t="s">
        <v>0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4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195"/>
      <c r="B46" s="238" t="s">
        <v>27</v>
      </c>
      <c r="C46" s="239"/>
      <c r="D46" s="239"/>
      <c r="E46" s="240"/>
      <c r="F46" s="265" t="s">
        <v>24</v>
      </c>
      <c r="G46" s="239"/>
      <c r="H46" s="240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195"/>
      <c r="B47" s="238" t="s">
        <v>28</v>
      </c>
      <c r="C47" s="239"/>
      <c r="D47" s="239"/>
      <c r="E47" s="240"/>
      <c r="F47" s="265" t="s">
        <v>22</v>
      </c>
      <c r="G47" s="239"/>
      <c r="H47" s="240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195"/>
      <c r="B48" s="238" t="s">
        <v>29</v>
      </c>
      <c r="C48" s="239"/>
      <c r="D48" s="239"/>
      <c r="E48" s="240"/>
      <c r="F48" s="265" t="s">
        <v>62</v>
      </c>
      <c r="G48" s="239"/>
      <c r="H48" s="240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6" t="s">
        <v>1</v>
      </c>
      <c r="C49" s="267"/>
      <c r="D49" s="267"/>
      <c r="E49" s="267"/>
      <c r="F49" s="267"/>
      <c r="G49" s="267"/>
      <c r="H49" s="267"/>
      <c r="I49" s="26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166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0" t="s">
        <v>59</v>
      </c>
      <c r="C54" s="261"/>
      <c r="D54" s="128"/>
      <c r="E54" s="128" t="s">
        <v>53</v>
      </c>
      <c r="F54" s="128" t="s">
        <v>54</v>
      </c>
      <c r="G54" s="128" t="s">
        <v>36</v>
      </c>
      <c r="H54" s="128" t="s">
        <v>60</v>
      </c>
      <c r="I54" s="128" t="s">
        <v>61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7" t="s">
        <v>64</v>
      </c>
      <c r="C55" s="244"/>
      <c r="D55" s="244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45" t="s">
        <v>65</v>
      </c>
      <c r="C56" s="246"/>
      <c r="D56" s="246"/>
      <c r="E56" s="138">
        <f>'SO 14443'!L90</f>
        <v>0</v>
      </c>
      <c r="F56" s="138">
        <f>'SO 14443'!M90</f>
        <v>0</v>
      </c>
      <c r="G56" s="138">
        <f>'SO 14443'!I90</f>
        <v>0</v>
      </c>
      <c r="H56" s="139">
        <f>'SO 14443'!S90</f>
        <v>2.48</v>
      </c>
      <c r="I56" s="139">
        <f>'SO 14443'!V90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45" t="s">
        <v>66</v>
      </c>
      <c r="C57" s="246"/>
      <c r="D57" s="246"/>
      <c r="E57" s="138">
        <f>'SO 14443'!L94</f>
        <v>0</v>
      </c>
      <c r="F57" s="138">
        <f>'SO 14443'!M94</f>
        <v>0</v>
      </c>
      <c r="G57" s="138">
        <f>'SO 14443'!I94</f>
        <v>0</v>
      </c>
      <c r="H57" s="139">
        <f>'SO 14443'!S94</f>
        <v>0.01</v>
      </c>
      <c r="I57" s="139">
        <f>'SO 14443'!V94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45" t="s">
        <v>67</v>
      </c>
      <c r="C58" s="246"/>
      <c r="D58" s="246"/>
      <c r="E58" s="138">
        <f>'SO 14443'!L98</f>
        <v>0</v>
      </c>
      <c r="F58" s="138">
        <f>'SO 14443'!M98</f>
        <v>0</v>
      </c>
      <c r="G58" s="138">
        <f>'SO 14443'!I98</f>
        <v>0</v>
      </c>
      <c r="H58" s="139">
        <f>'SO 14443'!S98</f>
        <v>0</v>
      </c>
      <c r="I58" s="139">
        <f>'SO 14443'!V98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0"/>
      <c r="B59" s="247" t="s">
        <v>64</v>
      </c>
      <c r="C59" s="235"/>
      <c r="D59" s="235"/>
      <c r="E59" s="140">
        <f>'SO 14443'!L100</f>
        <v>0</v>
      </c>
      <c r="F59" s="140">
        <f>'SO 14443'!M100</f>
        <v>0</v>
      </c>
      <c r="G59" s="140">
        <f>'SO 14443'!I100</f>
        <v>0</v>
      </c>
      <c r="H59" s="141">
        <f>'SO 14443'!S100</f>
        <v>2.4900000000000002</v>
      </c>
      <c r="I59" s="141">
        <f>'SO 14443'!V100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"/>
      <c r="B60" s="200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3"/>
    </row>
    <row r="61" spans="1:26" x14ac:dyDescent="0.25">
      <c r="A61" s="10"/>
      <c r="B61" s="247" t="s">
        <v>68</v>
      </c>
      <c r="C61" s="235"/>
      <c r="D61" s="235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0"/>
      <c r="B62" s="245" t="s">
        <v>167</v>
      </c>
      <c r="C62" s="246"/>
      <c r="D62" s="246"/>
      <c r="E62" s="138">
        <f>'SO 14443'!L106</f>
        <v>0</v>
      </c>
      <c r="F62" s="138">
        <f>'SO 14443'!M106</f>
        <v>0</v>
      </c>
      <c r="G62" s="138">
        <f>'SO 14443'!I106</f>
        <v>0</v>
      </c>
      <c r="H62" s="139">
        <f>'SO 14443'!S106</f>
        <v>0.3</v>
      </c>
      <c r="I62" s="139">
        <f>'SO 14443'!V106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45" t="s">
        <v>168</v>
      </c>
      <c r="C63" s="246"/>
      <c r="D63" s="246"/>
      <c r="E63" s="138">
        <f>'SO 14443'!L113</f>
        <v>0</v>
      </c>
      <c r="F63" s="138">
        <f>'SO 14443'!M113</f>
        <v>0</v>
      </c>
      <c r="G63" s="138">
        <f>'SO 14443'!I113</f>
        <v>0</v>
      </c>
      <c r="H63" s="139">
        <f>'SO 14443'!S113</f>
        <v>0.97</v>
      </c>
      <c r="I63" s="139">
        <f>'SO 14443'!V113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0"/>
      <c r="B64" s="245" t="s">
        <v>69</v>
      </c>
      <c r="C64" s="246"/>
      <c r="D64" s="246"/>
      <c r="E64" s="138">
        <f>'SO 14443'!L119</f>
        <v>0</v>
      </c>
      <c r="F64" s="138">
        <f>'SO 14443'!M119</f>
        <v>0</v>
      </c>
      <c r="G64" s="138">
        <f>'SO 14443'!I119</f>
        <v>0</v>
      </c>
      <c r="H64" s="139">
        <f>'SO 14443'!S119</f>
        <v>7.0000000000000007E-2</v>
      </c>
      <c r="I64" s="139">
        <f>'SO 14443'!V119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0"/>
      <c r="B65" s="247" t="s">
        <v>68</v>
      </c>
      <c r="C65" s="235"/>
      <c r="D65" s="235"/>
      <c r="E65" s="140">
        <f>'SO 14443'!L121</f>
        <v>0</v>
      </c>
      <c r="F65" s="140">
        <f>'SO 14443'!M121</f>
        <v>0</v>
      </c>
      <c r="G65" s="140">
        <f>'SO 14443'!I121</f>
        <v>0</v>
      </c>
      <c r="H65" s="141">
        <f>'SO 14443'!S121</f>
        <v>1.34</v>
      </c>
      <c r="I65" s="141">
        <f>'SO 14443'!V121</f>
        <v>0</v>
      </c>
      <c r="J65" s="141"/>
      <c r="K65" s="141"/>
      <c r="L65" s="141"/>
      <c r="M65" s="141"/>
      <c r="N65" s="141"/>
      <c r="O65" s="141"/>
      <c r="P65" s="141"/>
      <c r="Q65" s="137"/>
      <c r="R65" s="137"/>
      <c r="S65" s="137"/>
      <c r="T65" s="137"/>
      <c r="U65" s="137"/>
      <c r="V65" s="150"/>
      <c r="W65" s="208"/>
      <c r="X65" s="137"/>
      <c r="Y65" s="137"/>
      <c r="Z65" s="137"/>
    </row>
    <row r="66" spans="1:26" x14ac:dyDescent="0.25">
      <c r="A66" s="1"/>
      <c r="B66" s="200"/>
      <c r="C66" s="1"/>
      <c r="D66" s="1"/>
      <c r="E66" s="131"/>
      <c r="F66" s="131"/>
      <c r="G66" s="131"/>
      <c r="H66" s="132"/>
      <c r="I66" s="132"/>
      <c r="J66" s="132"/>
      <c r="K66" s="132"/>
      <c r="L66" s="132"/>
      <c r="M66" s="132"/>
      <c r="N66" s="132"/>
      <c r="O66" s="132"/>
      <c r="P66" s="132"/>
      <c r="V66" s="151"/>
      <c r="W66" s="53"/>
    </row>
    <row r="67" spans="1:26" x14ac:dyDescent="0.25">
      <c r="A67" s="142"/>
      <c r="B67" s="248" t="s">
        <v>70</v>
      </c>
      <c r="C67" s="249"/>
      <c r="D67" s="249"/>
      <c r="E67" s="144">
        <f>'SO 14443'!L122</f>
        <v>0</v>
      </c>
      <c r="F67" s="144">
        <f>'SO 14443'!M122</f>
        <v>0</v>
      </c>
      <c r="G67" s="144">
        <f>'SO 14443'!I122</f>
        <v>0</v>
      </c>
      <c r="H67" s="145">
        <f>'SO 14443'!S122</f>
        <v>3.83</v>
      </c>
      <c r="I67" s="145">
        <f>'SO 14443'!V122</f>
        <v>0</v>
      </c>
      <c r="J67" s="146"/>
      <c r="K67" s="146"/>
      <c r="L67" s="146"/>
      <c r="M67" s="146"/>
      <c r="N67" s="146"/>
      <c r="O67" s="146"/>
      <c r="P67" s="146"/>
      <c r="Q67" s="147"/>
      <c r="R67" s="147"/>
      <c r="S67" s="147"/>
      <c r="T67" s="147"/>
      <c r="U67" s="147"/>
      <c r="V67" s="152"/>
      <c r="W67" s="208"/>
      <c r="X67" s="143"/>
      <c r="Y67" s="143"/>
      <c r="Z67" s="143"/>
    </row>
    <row r="68" spans="1:26" x14ac:dyDescent="0.25">
      <c r="A68" s="15"/>
      <c r="B68" s="42"/>
      <c r="C68" s="3"/>
      <c r="D68" s="3"/>
      <c r="E68" s="14"/>
      <c r="F68" s="14"/>
      <c r="G68" s="14"/>
      <c r="H68" s="153"/>
      <c r="I68" s="153"/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38"/>
      <c r="C70" s="8"/>
      <c r="D70" s="8"/>
      <c r="E70" s="27"/>
      <c r="F70" s="27"/>
      <c r="G70" s="27"/>
      <c r="H70" s="154"/>
      <c r="I70" s="154"/>
      <c r="J70" s="154"/>
      <c r="K70" s="154"/>
      <c r="L70" s="154"/>
      <c r="M70" s="154"/>
      <c r="N70" s="154"/>
      <c r="O70" s="154"/>
      <c r="P70" s="154"/>
      <c r="Q70" s="16"/>
      <c r="R70" s="16"/>
      <c r="S70" s="16"/>
      <c r="T70" s="16"/>
      <c r="U70" s="16"/>
      <c r="V70" s="16"/>
      <c r="W70" s="53"/>
    </row>
    <row r="71" spans="1:26" ht="34.9" customHeight="1" x14ac:dyDescent="0.25">
      <c r="A71" s="1"/>
      <c r="B71" s="250" t="s">
        <v>71</v>
      </c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53"/>
    </row>
    <row r="72" spans="1:26" x14ac:dyDescent="0.25">
      <c r="A72" s="15"/>
      <c r="B72" s="97"/>
      <c r="C72" s="19"/>
      <c r="D72" s="19"/>
      <c r="E72" s="99"/>
      <c r="F72" s="99"/>
      <c r="G72" s="99"/>
      <c r="H72" s="168"/>
      <c r="I72" s="168"/>
      <c r="J72" s="168"/>
      <c r="K72" s="168"/>
      <c r="L72" s="168"/>
      <c r="M72" s="168"/>
      <c r="N72" s="168"/>
      <c r="O72" s="168"/>
      <c r="P72" s="168"/>
      <c r="Q72" s="20"/>
      <c r="R72" s="20"/>
      <c r="S72" s="20"/>
      <c r="T72" s="20"/>
      <c r="U72" s="20"/>
      <c r="V72" s="20"/>
      <c r="W72" s="53"/>
    </row>
    <row r="73" spans="1:26" ht="19.899999999999999" customHeight="1" x14ac:dyDescent="0.25">
      <c r="A73" s="195"/>
      <c r="B73" s="254" t="s">
        <v>27</v>
      </c>
      <c r="C73" s="255"/>
      <c r="D73" s="255"/>
      <c r="E73" s="256"/>
      <c r="F73" s="166"/>
      <c r="G73" s="166"/>
      <c r="H73" s="167" t="s">
        <v>82</v>
      </c>
      <c r="I73" s="241" t="s">
        <v>83</v>
      </c>
      <c r="J73" s="242"/>
      <c r="K73" s="242"/>
      <c r="L73" s="242"/>
      <c r="M73" s="242"/>
      <c r="N73" s="242"/>
      <c r="O73" s="242"/>
      <c r="P73" s="243"/>
      <c r="Q73" s="18"/>
      <c r="R73" s="18"/>
      <c r="S73" s="18"/>
      <c r="T73" s="18"/>
      <c r="U73" s="18"/>
      <c r="V73" s="18"/>
      <c r="W73" s="53"/>
    </row>
    <row r="74" spans="1:26" ht="19.899999999999999" customHeight="1" x14ac:dyDescent="0.25">
      <c r="A74" s="195"/>
      <c r="B74" s="238" t="s">
        <v>28</v>
      </c>
      <c r="C74" s="239"/>
      <c r="D74" s="239"/>
      <c r="E74" s="240"/>
      <c r="F74" s="162"/>
      <c r="G74" s="162"/>
      <c r="H74" s="163" t="s">
        <v>22</v>
      </c>
      <c r="I74" s="16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95"/>
      <c r="B75" s="238" t="s">
        <v>29</v>
      </c>
      <c r="C75" s="239"/>
      <c r="D75" s="239"/>
      <c r="E75" s="240"/>
      <c r="F75" s="162"/>
      <c r="G75" s="162"/>
      <c r="H75" s="163" t="s">
        <v>84</v>
      </c>
      <c r="I75" s="163" t="s">
        <v>26</v>
      </c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5"/>
      <c r="B76" s="199" t="s">
        <v>85</v>
      </c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199" t="s">
        <v>166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42"/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201" t="s">
        <v>63</v>
      </c>
      <c r="C80" s="164"/>
      <c r="D80" s="164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x14ac:dyDescent="0.25">
      <c r="A81" s="2"/>
      <c r="B81" s="202" t="s">
        <v>72</v>
      </c>
      <c r="C81" s="128" t="s">
        <v>73</v>
      </c>
      <c r="D81" s="128" t="s">
        <v>74</v>
      </c>
      <c r="E81" s="155"/>
      <c r="F81" s="155" t="s">
        <v>75</v>
      </c>
      <c r="G81" s="155" t="s">
        <v>76</v>
      </c>
      <c r="H81" s="156" t="s">
        <v>77</v>
      </c>
      <c r="I81" s="156" t="s">
        <v>78</v>
      </c>
      <c r="J81" s="156"/>
      <c r="K81" s="156"/>
      <c r="L81" s="156"/>
      <c r="M81" s="156"/>
      <c r="N81" s="156"/>
      <c r="O81" s="156"/>
      <c r="P81" s="156" t="s">
        <v>79</v>
      </c>
      <c r="Q81" s="157"/>
      <c r="R81" s="157"/>
      <c r="S81" s="128" t="s">
        <v>80</v>
      </c>
      <c r="T81" s="158"/>
      <c r="U81" s="158"/>
      <c r="V81" s="128" t="s">
        <v>81</v>
      </c>
      <c r="W81" s="53"/>
    </row>
    <row r="82" spans="1:26" x14ac:dyDescent="0.25">
      <c r="A82" s="10"/>
      <c r="B82" s="203"/>
      <c r="C82" s="169"/>
      <c r="D82" s="244" t="s">
        <v>64</v>
      </c>
      <c r="E82" s="244"/>
      <c r="F82" s="134"/>
      <c r="G82" s="170"/>
      <c r="H82" s="134"/>
      <c r="I82" s="134"/>
      <c r="J82" s="135"/>
      <c r="K82" s="135"/>
      <c r="L82" s="135"/>
      <c r="M82" s="135"/>
      <c r="N82" s="135"/>
      <c r="O82" s="135"/>
      <c r="P82" s="135"/>
      <c r="Q82" s="133"/>
      <c r="R82" s="133"/>
      <c r="S82" s="133"/>
      <c r="T82" s="133"/>
      <c r="U82" s="133"/>
      <c r="V82" s="189"/>
      <c r="W82" s="208"/>
      <c r="X82" s="137"/>
      <c r="Y82" s="137"/>
      <c r="Z82" s="137"/>
    </row>
    <row r="83" spans="1:26" x14ac:dyDescent="0.25">
      <c r="A83" s="10"/>
      <c r="B83" s="204"/>
      <c r="C83" s="172">
        <v>6</v>
      </c>
      <c r="D83" s="236" t="s">
        <v>65</v>
      </c>
      <c r="E83" s="236"/>
      <c r="F83" s="138"/>
      <c r="G83" s="171"/>
      <c r="H83" s="138"/>
      <c r="I83" s="138"/>
      <c r="J83" s="139"/>
      <c r="K83" s="139"/>
      <c r="L83" s="139"/>
      <c r="M83" s="139"/>
      <c r="N83" s="139"/>
      <c r="O83" s="139"/>
      <c r="P83" s="139"/>
      <c r="Q83" s="10"/>
      <c r="R83" s="10"/>
      <c r="S83" s="10"/>
      <c r="T83" s="10"/>
      <c r="U83" s="10"/>
      <c r="V83" s="190"/>
      <c r="W83" s="208"/>
      <c r="X83" s="137"/>
      <c r="Y83" s="137"/>
      <c r="Z83" s="137"/>
    </row>
    <row r="84" spans="1:26" ht="34.9" customHeight="1" x14ac:dyDescent="0.25">
      <c r="A84" s="179"/>
      <c r="B84" s="205"/>
      <c r="C84" s="180" t="s">
        <v>86</v>
      </c>
      <c r="D84" s="237" t="s">
        <v>87</v>
      </c>
      <c r="E84" s="237"/>
      <c r="F84" s="174" t="s">
        <v>88</v>
      </c>
      <c r="G84" s="175">
        <v>109.85</v>
      </c>
      <c r="H84" s="174"/>
      <c r="I84" s="174">
        <f t="shared" ref="I84:I89" si="0">ROUND(G84*(H84),2)</f>
        <v>0</v>
      </c>
      <c r="J84" s="176">
        <f t="shared" ref="J84:J89" si="1">ROUND(G84*(N84),2)</f>
        <v>184.55</v>
      </c>
      <c r="K84" s="177">
        <f t="shared" ref="K84:K89" si="2">ROUND(G84*(O84),2)</f>
        <v>0</v>
      </c>
      <c r="L84" s="177">
        <f t="shared" ref="L84:L89" si="3">ROUND(G84*(H84),2)</f>
        <v>0</v>
      </c>
      <c r="M84" s="177"/>
      <c r="N84" s="177">
        <v>1.6800000000000002</v>
      </c>
      <c r="O84" s="177"/>
      <c r="P84" s="181">
        <v>2.9999999999999997E-4</v>
      </c>
      <c r="Q84" s="182"/>
      <c r="R84" s="182">
        <v>2.9999999999999997E-4</v>
      </c>
      <c r="S84" s="183">
        <f t="shared" ref="S84:S89" si="4">ROUND(G84*(P84),3)</f>
        <v>3.3000000000000002E-2</v>
      </c>
      <c r="T84" s="178"/>
      <c r="U84" s="178"/>
      <c r="V84" s="191"/>
      <c r="W84" s="53"/>
      <c r="Z84">
        <v>0</v>
      </c>
    </row>
    <row r="85" spans="1:26" ht="34.9" customHeight="1" x14ac:dyDescent="0.25">
      <c r="A85" s="179"/>
      <c r="B85" s="205"/>
      <c r="C85" s="180" t="s">
        <v>89</v>
      </c>
      <c r="D85" s="237" t="s">
        <v>90</v>
      </c>
      <c r="E85" s="237"/>
      <c r="F85" s="174" t="s">
        <v>88</v>
      </c>
      <c r="G85" s="175">
        <v>109.85</v>
      </c>
      <c r="H85" s="174"/>
      <c r="I85" s="174">
        <f t="shared" si="0"/>
        <v>0</v>
      </c>
      <c r="J85" s="176">
        <f t="shared" si="1"/>
        <v>931.53</v>
      </c>
      <c r="K85" s="177">
        <f t="shared" si="2"/>
        <v>0</v>
      </c>
      <c r="L85" s="177">
        <f t="shared" si="3"/>
        <v>0</v>
      </c>
      <c r="M85" s="177"/>
      <c r="N85" s="177">
        <v>8.48</v>
      </c>
      <c r="O85" s="177"/>
      <c r="P85" s="181">
        <v>6.6E-3</v>
      </c>
      <c r="Q85" s="182"/>
      <c r="R85" s="182">
        <v>6.6E-3</v>
      </c>
      <c r="S85" s="183">
        <f t="shared" si="4"/>
        <v>0.72499999999999998</v>
      </c>
      <c r="T85" s="178"/>
      <c r="U85" s="178"/>
      <c r="V85" s="191"/>
      <c r="W85" s="53"/>
      <c r="Z85">
        <v>0</v>
      </c>
    </row>
    <row r="86" spans="1:26" ht="34.9" customHeight="1" x14ac:dyDescent="0.25">
      <c r="A86" s="179"/>
      <c r="B86" s="205"/>
      <c r="C86" s="180" t="s">
        <v>91</v>
      </c>
      <c r="D86" s="237" t="s">
        <v>169</v>
      </c>
      <c r="E86" s="237"/>
      <c r="F86" s="174" t="s">
        <v>88</v>
      </c>
      <c r="G86" s="175">
        <v>95</v>
      </c>
      <c r="H86" s="174"/>
      <c r="I86" s="174">
        <f t="shared" si="0"/>
        <v>0</v>
      </c>
      <c r="J86" s="176">
        <f t="shared" si="1"/>
        <v>79.8</v>
      </c>
      <c r="K86" s="177">
        <f t="shared" si="2"/>
        <v>0</v>
      </c>
      <c r="L86" s="177">
        <f t="shared" si="3"/>
        <v>0</v>
      </c>
      <c r="M86" s="177"/>
      <c r="N86" s="177">
        <v>0.84</v>
      </c>
      <c r="O86" s="177"/>
      <c r="P86" s="181">
        <v>5.2999999999999998E-4</v>
      </c>
      <c r="Q86" s="182"/>
      <c r="R86" s="182">
        <v>5.2999999999999998E-4</v>
      </c>
      <c r="S86" s="183">
        <f t="shared" si="4"/>
        <v>0.05</v>
      </c>
      <c r="T86" s="178"/>
      <c r="U86" s="178"/>
      <c r="V86" s="191"/>
      <c r="W86" s="53"/>
      <c r="Z86">
        <v>0</v>
      </c>
    </row>
    <row r="87" spans="1:26" ht="34.9" customHeight="1" x14ac:dyDescent="0.25">
      <c r="A87" s="179"/>
      <c r="B87" s="205"/>
      <c r="C87" s="180" t="s">
        <v>93</v>
      </c>
      <c r="D87" s="237" t="s">
        <v>94</v>
      </c>
      <c r="E87" s="237"/>
      <c r="F87" s="174" t="s">
        <v>88</v>
      </c>
      <c r="G87" s="175">
        <v>95</v>
      </c>
      <c r="H87" s="174"/>
      <c r="I87" s="174">
        <f t="shared" si="0"/>
        <v>0</v>
      </c>
      <c r="J87" s="176">
        <f t="shared" si="1"/>
        <v>485.45</v>
      </c>
      <c r="K87" s="177">
        <f t="shared" si="2"/>
        <v>0</v>
      </c>
      <c r="L87" s="177">
        <f t="shared" si="3"/>
        <v>0</v>
      </c>
      <c r="M87" s="177"/>
      <c r="N87" s="177">
        <v>5.1100000000000003</v>
      </c>
      <c r="O87" s="177"/>
      <c r="P87" s="181">
        <v>6.0000000000000001E-3</v>
      </c>
      <c r="Q87" s="182"/>
      <c r="R87" s="182">
        <v>6.0000000000000001E-3</v>
      </c>
      <c r="S87" s="183">
        <f t="shared" si="4"/>
        <v>0.56999999999999995</v>
      </c>
      <c r="T87" s="178"/>
      <c r="U87" s="178"/>
      <c r="V87" s="191"/>
      <c r="W87" s="53"/>
      <c r="Z87">
        <v>0</v>
      </c>
    </row>
    <row r="88" spans="1:26" ht="25.15" customHeight="1" x14ac:dyDescent="0.25">
      <c r="A88" s="179"/>
      <c r="B88" s="205"/>
      <c r="C88" s="180" t="s">
        <v>95</v>
      </c>
      <c r="D88" s="237" t="s">
        <v>96</v>
      </c>
      <c r="E88" s="237"/>
      <c r="F88" s="174" t="s">
        <v>88</v>
      </c>
      <c r="G88" s="175">
        <v>204.85</v>
      </c>
      <c r="H88" s="174"/>
      <c r="I88" s="174">
        <f t="shared" si="0"/>
        <v>0</v>
      </c>
      <c r="J88" s="176">
        <f t="shared" si="1"/>
        <v>1331.53</v>
      </c>
      <c r="K88" s="177">
        <f t="shared" si="2"/>
        <v>0</v>
      </c>
      <c r="L88" s="177">
        <f t="shared" si="3"/>
        <v>0</v>
      </c>
      <c r="M88" s="177"/>
      <c r="N88" s="177">
        <v>6.5</v>
      </c>
      <c r="O88" s="177"/>
      <c r="P88" s="181">
        <v>2.8800000000000002E-3</v>
      </c>
      <c r="Q88" s="182"/>
      <c r="R88" s="182">
        <v>2.8800000000000002E-3</v>
      </c>
      <c r="S88" s="183">
        <f t="shared" si="4"/>
        <v>0.59</v>
      </c>
      <c r="T88" s="178"/>
      <c r="U88" s="178"/>
      <c r="V88" s="191"/>
      <c r="W88" s="53"/>
      <c r="Z88">
        <v>0</v>
      </c>
    </row>
    <row r="89" spans="1:26" ht="25.15" customHeight="1" x14ac:dyDescent="0.25">
      <c r="A89" s="179"/>
      <c r="B89" s="205"/>
      <c r="C89" s="180" t="s">
        <v>113</v>
      </c>
      <c r="D89" s="237" t="s">
        <v>114</v>
      </c>
      <c r="E89" s="237"/>
      <c r="F89" s="174" t="s">
        <v>88</v>
      </c>
      <c r="G89" s="175">
        <v>110.4</v>
      </c>
      <c r="H89" s="174"/>
      <c r="I89" s="174">
        <f t="shared" si="0"/>
        <v>0</v>
      </c>
      <c r="J89" s="176">
        <f t="shared" si="1"/>
        <v>1166.93</v>
      </c>
      <c r="K89" s="177">
        <f t="shared" si="2"/>
        <v>0</v>
      </c>
      <c r="L89" s="177">
        <f t="shared" si="3"/>
        <v>0</v>
      </c>
      <c r="M89" s="177"/>
      <c r="N89" s="177">
        <v>10.57</v>
      </c>
      <c r="O89" s="177"/>
      <c r="P89" s="181">
        <v>4.5999999999999999E-3</v>
      </c>
      <c r="Q89" s="182"/>
      <c r="R89" s="182">
        <v>4.5999999999999999E-3</v>
      </c>
      <c r="S89" s="183">
        <f t="shared" si="4"/>
        <v>0.50800000000000001</v>
      </c>
      <c r="T89" s="178"/>
      <c r="U89" s="178"/>
      <c r="V89" s="191"/>
      <c r="W89" s="53"/>
      <c r="Z89">
        <v>0</v>
      </c>
    </row>
    <row r="90" spans="1:26" x14ac:dyDescent="0.25">
      <c r="A90" s="10"/>
      <c r="B90" s="204"/>
      <c r="C90" s="172">
        <v>6</v>
      </c>
      <c r="D90" s="236" t="s">
        <v>65</v>
      </c>
      <c r="E90" s="236"/>
      <c r="F90" s="138"/>
      <c r="G90" s="171"/>
      <c r="H90" s="138"/>
      <c r="I90" s="140">
        <f>ROUND((SUM(I83:I89))/1,2)</f>
        <v>0</v>
      </c>
      <c r="J90" s="139"/>
      <c r="K90" s="139"/>
      <c r="L90" s="139">
        <f>ROUND((SUM(L83:L89))/1,2)</f>
        <v>0</v>
      </c>
      <c r="M90" s="139">
        <f>ROUND((SUM(M83:M89))/1,2)</f>
        <v>0</v>
      </c>
      <c r="N90" s="139"/>
      <c r="O90" s="139"/>
      <c r="P90" s="139"/>
      <c r="Q90" s="10"/>
      <c r="R90" s="10"/>
      <c r="S90" s="10">
        <f>ROUND((SUM(S83:S89))/1,2)</f>
        <v>2.48</v>
      </c>
      <c r="T90" s="10"/>
      <c r="U90" s="10"/>
      <c r="V90" s="192">
        <f>ROUND((SUM(V83:V89))/1,2)</f>
        <v>0</v>
      </c>
      <c r="W90" s="208"/>
      <c r="X90" s="137"/>
      <c r="Y90" s="137"/>
      <c r="Z90" s="137"/>
    </row>
    <row r="91" spans="1:26" x14ac:dyDescent="0.25">
      <c r="A91" s="1"/>
      <c r="B91" s="200"/>
      <c r="C91" s="1"/>
      <c r="D91" s="1"/>
      <c r="E91" s="131"/>
      <c r="F91" s="131"/>
      <c r="G91" s="165"/>
      <c r="H91" s="131"/>
      <c r="I91" s="131"/>
      <c r="J91" s="132"/>
      <c r="K91" s="132"/>
      <c r="L91" s="132"/>
      <c r="M91" s="132"/>
      <c r="N91" s="132"/>
      <c r="O91" s="132"/>
      <c r="P91" s="132"/>
      <c r="Q91" s="1"/>
      <c r="R91" s="1"/>
      <c r="S91" s="1"/>
      <c r="T91" s="1"/>
      <c r="U91" s="1"/>
      <c r="V91" s="193"/>
      <c r="W91" s="53"/>
    </row>
    <row r="92" spans="1:26" x14ac:dyDescent="0.25">
      <c r="A92" s="10"/>
      <c r="B92" s="204"/>
      <c r="C92" s="172">
        <v>9</v>
      </c>
      <c r="D92" s="236" t="s">
        <v>66</v>
      </c>
      <c r="E92" s="236"/>
      <c r="F92" s="138"/>
      <c r="G92" s="171"/>
      <c r="H92" s="138"/>
      <c r="I92" s="138"/>
      <c r="J92" s="139"/>
      <c r="K92" s="139"/>
      <c r="L92" s="139"/>
      <c r="M92" s="139"/>
      <c r="N92" s="139"/>
      <c r="O92" s="139"/>
      <c r="P92" s="139"/>
      <c r="Q92" s="10"/>
      <c r="R92" s="10"/>
      <c r="S92" s="10"/>
      <c r="T92" s="10"/>
      <c r="U92" s="10"/>
      <c r="V92" s="190"/>
      <c r="W92" s="208"/>
      <c r="X92" s="137"/>
      <c r="Y92" s="137"/>
      <c r="Z92" s="137"/>
    </row>
    <row r="93" spans="1:26" ht="25.15" customHeight="1" x14ac:dyDescent="0.25">
      <c r="A93" s="179"/>
      <c r="B93" s="205"/>
      <c r="C93" s="180" t="s">
        <v>97</v>
      </c>
      <c r="D93" s="237" t="s">
        <v>98</v>
      </c>
      <c r="E93" s="237"/>
      <c r="F93" s="174" t="s">
        <v>88</v>
      </c>
      <c r="G93" s="175">
        <v>110.4</v>
      </c>
      <c r="H93" s="174"/>
      <c r="I93" s="174">
        <f>ROUND(G93*(H93),2)</f>
        <v>0</v>
      </c>
      <c r="J93" s="176">
        <f>ROUND(G93*(N93),2)</f>
        <v>436.08</v>
      </c>
      <c r="K93" s="177">
        <f>ROUND(G93*(O93),2)</f>
        <v>0</v>
      </c>
      <c r="L93" s="177">
        <f>ROUND(G93*(H93),2)</f>
        <v>0</v>
      </c>
      <c r="M93" s="177"/>
      <c r="N93" s="177">
        <v>3.95</v>
      </c>
      <c r="O93" s="177"/>
      <c r="P93" s="181">
        <v>5.0000000000000002E-5</v>
      </c>
      <c r="Q93" s="182"/>
      <c r="R93" s="182">
        <v>5.0000000000000002E-5</v>
      </c>
      <c r="S93" s="183">
        <f>ROUND(G93*(P93),3)</f>
        <v>6.0000000000000001E-3</v>
      </c>
      <c r="T93" s="178"/>
      <c r="U93" s="178"/>
      <c r="V93" s="191"/>
      <c r="W93" s="53"/>
      <c r="Z93">
        <v>0</v>
      </c>
    </row>
    <row r="94" spans="1:26" x14ac:dyDescent="0.25">
      <c r="A94" s="10"/>
      <c r="B94" s="204"/>
      <c r="C94" s="172">
        <v>9</v>
      </c>
      <c r="D94" s="236" t="s">
        <v>66</v>
      </c>
      <c r="E94" s="236"/>
      <c r="F94" s="138"/>
      <c r="G94" s="171"/>
      <c r="H94" s="138"/>
      <c r="I94" s="140">
        <f>ROUND((SUM(I92:I93))/1,2)</f>
        <v>0</v>
      </c>
      <c r="J94" s="139"/>
      <c r="K94" s="139"/>
      <c r="L94" s="139">
        <f>ROUND((SUM(L92:L93))/1,2)</f>
        <v>0</v>
      </c>
      <c r="M94" s="139">
        <f>ROUND((SUM(M92:M93))/1,2)</f>
        <v>0</v>
      </c>
      <c r="N94" s="139"/>
      <c r="O94" s="139"/>
      <c r="P94" s="139"/>
      <c r="Q94" s="10"/>
      <c r="R94" s="10"/>
      <c r="S94" s="10">
        <f>ROUND((SUM(S92:S93))/1,2)</f>
        <v>0.01</v>
      </c>
      <c r="T94" s="10"/>
      <c r="U94" s="10"/>
      <c r="V94" s="192">
        <f>ROUND((SUM(V92:V93))/1,2)</f>
        <v>0</v>
      </c>
      <c r="W94" s="208"/>
      <c r="X94" s="137"/>
      <c r="Y94" s="137"/>
      <c r="Z94" s="137"/>
    </row>
    <row r="95" spans="1:26" x14ac:dyDescent="0.25">
      <c r="A95" s="1"/>
      <c r="B95" s="200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193"/>
      <c r="W95" s="53"/>
    </row>
    <row r="96" spans="1:26" x14ac:dyDescent="0.25">
      <c r="A96" s="10"/>
      <c r="B96" s="204"/>
      <c r="C96" s="172">
        <v>99</v>
      </c>
      <c r="D96" s="236" t="s">
        <v>67</v>
      </c>
      <c r="E96" s="236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10"/>
      <c r="R96" s="10"/>
      <c r="S96" s="10"/>
      <c r="T96" s="10"/>
      <c r="U96" s="10"/>
      <c r="V96" s="190"/>
      <c r="W96" s="208"/>
      <c r="X96" s="137"/>
      <c r="Y96" s="137"/>
      <c r="Z96" s="137"/>
    </row>
    <row r="97" spans="1:26" ht="25.15" customHeight="1" x14ac:dyDescent="0.25">
      <c r="A97" s="179"/>
      <c r="B97" s="205"/>
      <c r="C97" s="180" t="s">
        <v>99</v>
      </c>
      <c r="D97" s="237" t="s">
        <v>100</v>
      </c>
      <c r="E97" s="237"/>
      <c r="F97" s="174" t="s">
        <v>101</v>
      </c>
      <c r="G97" s="175">
        <v>2.481643</v>
      </c>
      <c r="H97" s="174"/>
      <c r="I97" s="174">
        <f>ROUND(G97*(H97),2)</f>
        <v>0</v>
      </c>
      <c r="J97" s="176">
        <f>ROUND(G97*(N97),2)</f>
        <v>76.14</v>
      </c>
      <c r="K97" s="177">
        <f>ROUND(G97*(O97),2)</f>
        <v>0</v>
      </c>
      <c r="L97" s="177">
        <f>ROUND(G97*(H97),2)</f>
        <v>0</v>
      </c>
      <c r="M97" s="177"/>
      <c r="N97" s="177">
        <v>30.68</v>
      </c>
      <c r="O97" s="177"/>
      <c r="P97" s="182"/>
      <c r="Q97" s="182"/>
      <c r="R97" s="182"/>
      <c r="S97" s="183">
        <f>ROUND(G97*(P97),3)</f>
        <v>0</v>
      </c>
      <c r="T97" s="178"/>
      <c r="U97" s="178"/>
      <c r="V97" s="191"/>
      <c r="W97" s="53"/>
      <c r="Z97">
        <v>0</v>
      </c>
    </row>
    <row r="98" spans="1:26" x14ac:dyDescent="0.25">
      <c r="A98" s="10"/>
      <c r="B98" s="204"/>
      <c r="C98" s="172">
        <v>99</v>
      </c>
      <c r="D98" s="236" t="s">
        <v>67</v>
      </c>
      <c r="E98" s="236"/>
      <c r="F98" s="138"/>
      <c r="G98" s="171"/>
      <c r="H98" s="138"/>
      <c r="I98" s="140">
        <f>ROUND((SUM(I96:I97))/1,2)</f>
        <v>0</v>
      </c>
      <c r="J98" s="139"/>
      <c r="K98" s="139"/>
      <c r="L98" s="139">
        <f>ROUND((SUM(L96:L97))/1,2)</f>
        <v>0</v>
      </c>
      <c r="M98" s="139">
        <f>ROUND((SUM(M96:M97))/1,2)</f>
        <v>0</v>
      </c>
      <c r="N98" s="139"/>
      <c r="O98" s="139"/>
      <c r="P98" s="139"/>
      <c r="Q98" s="10"/>
      <c r="R98" s="10"/>
      <c r="S98" s="10">
        <f>ROUND((SUM(S96:S97))/1,2)</f>
        <v>0</v>
      </c>
      <c r="T98" s="10"/>
      <c r="U98" s="10"/>
      <c r="V98" s="192">
        <f>ROUND((SUM(V96:V97))/1,2)</f>
        <v>0</v>
      </c>
      <c r="W98" s="208"/>
      <c r="X98" s="137"/>
      <c r="Y98" s="137"/>
      <c r="Z98" s="137"/>
    </row>
    <row r="99" spans="1:26" x14ac:dyDescent="0.25">
      <c r="A99" s="1"/>
      <c r="B99" s="200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193"/>
      <c r="W99" s="53"/>
    </row>
    <row r="100" spans="1:26" x14ac:dyDescent="0.25">
      <c r="A100" s="10"/>
      <c r="B100" s="204"/>
      <c r="C100" s="10"/>
      <c r="D100" s="235" t="s">
        <v>64</v>
      </c>
      <c r="E100" s="235"/>
      <c r="F100" s="138"/>
      <c r="G100" s="171"/>
      <c r="H100" s="138"/>
      <c r="I100" s="140">
        <f>ROUND((SUM(I82:I99))/2,2)</f>
        <v>0</v>
      </c>
      <c r="J100" s="139"/>
      <c r="K100" s="139"/>
      <c r="L100" s="138">
        <f>ROUND((SUM(L82:L99))/2,2)</f>
        <v>0</v>
      </c>
      <c r="M100" s="138">
        <f>ROUND((SUM(M82:M99))/2,2)</f>
        <v>0</v>
      </c>
      <c r="N100" s="139"/>
      <c r="O100" s="139"/>
      <c r="P100" s="184"/>
      <c r="Q100" s="10"/>
      <c r="R100" s="10"/>
      <c r="S100" s="184">
        <f>ROUND((SUM(S82:S99))/2,2)</f>
        <v>2.4900000000000002</v>
      </c>
      <c r="T100" s="10"/>
      <c r="U100" s="10"/>
      <c r="V100" s="192">
        <f>ROUND((SUM(V82:V99))/2,2)</f>
        <v>0</v>
      </c>
      <c r="W100" s="53"/>
    </row>
    <row r="101" spans="1:26" x14ac:dyDescent="0.25">
      <c r="A101" s="1"/>
      <c r="B101" s="200"/>
      <c r="C101" s="1"/>
      <c r="D101" s="1"/>
      <c r="E101" s="131"/>
      <c r="F101" s="131"/>
      <c r="G101" s="165"/>
      <c r="H101" s="131"/>
      <c r="I101" s="131"/>
      <c r="J101" s="132"/>
      <c r="K101" s="132"/>
      <c r="L101" s="132"/>
      <c r="M101" s="132"/>
      <c r="N101" s="132"/>
      <c r="O101" s="132"/>
      <c r="P101" s="132"/>
      <c r="Q101" s="1"/>
      <c r="R101" s="1"/>
      <c r="S101" s="1"/>
      <c r="T101" s="1"/>
      <c r="U101" s="1"/>
      <c r="V101" s="193"/>
      <c r="W101" s="53"/>
    </row>
    <row r="102" spans="1:26" x14ac:dyDescent="0.25">
      <c r="A102" s="10"/>
      <c r="B102" s="204"/>
      <c r="C102" s="10"/>
      <c r="D102" s="235" t="s">
        <v>68</v>
      </c>
      <c r="E102" s="235"/>
      <c r="F102" s="138"/>
      <c r="G102" s="171"/>
      <c r="H102" s="138"/>
      <c r="I102" s="138"/>
      <c r="J102" s="139"/>
      <c r="K102" s="139"/>
      <c r="L102" s="139"/>
      <c r="M102" s="139"/>
      <c r="N102" s="139"/>
      <c r="O102" s="139"/>
      <c r="P102" s="139"/>
      <c r="Q102" s="10"/>
      <c r="R102" s="10"/>
      <c r="S102" s="10"/>
      <c r="T102" s="10"/>
      <c r="U102" s="10"/>
      <c r="V102" s="190"/>
      <c r="W102" s="208"/>
      <c r="X102" s="137"/>
      <c r="Y102" s="137"/>
      <c r="Z102" s="137"/>
    </row>
    <row r="103" spans="1:26" x14ac:dyDescent="0.25">
      <c r="A103" s="10"/>
      <c r="B103" s="204"/>
      <c r="C103" s="172">
        <v>763</v>
      </c>
      <c r="D103" s="236" t="s">
        <v>167</v>
      </c>
      <c r="E103" s="236"/>
      <c r="F103" s="138"/>
      <c r="G103" s="171"/>
      <c r="H103" s="138"/>
      <c r="I103" s="138"/>
      <c r="J103" s="139"/>
      <c r="K103" s="139"/>
      <c r="L103" s="139"/>
      <c r="M103" s="139"/>
      <c r="N103" s="139"/>
      <c r="O103" s="139"/>
      <c r="P103" s="139"/>
      <c r="Q103" s="10"/>
      <c r="R103" s="10"/>
      <c r="S103" s="10"/>
      <c r="T103" s="10"/>
      <c r="U103" s="10"/>
      <c r="V103" s="190"/>
      <c r="W103" s="208"/>
      <c r="X103" s="137"/>
      <c r="Y103" s="137"/>
      <c r="Z103" s="137"/>
    </row>
    <row r="104" spans="1:26" ht="34.9" customHeight="1" x14ac:dyDescent="0.25">
      <c r="A104" s="179"/>
      <c r="B104" s="205"/>
      <c r="C104" s="180" t="s">
        <v>170</v>
      </c>
      <c r="D104" s="237" t="s">
        <v>171</v>
      </c>
      <c r="E104" s="237"/>
      <c r="F104" s="174" t="s">
        <v>88</v>
      </c>
      <c r="G104" s="175">
        <v>10</v>
      </c>
      <c r="H104" s="174"/>
      <c r="I104" s="174">
        <f>ROUND(G104*(H104),2)</f>
        <v>0</v>
      </c>
      <c r="J104" s="176">
        <f>ROUND(G104*(N104),2)</f>
        <v>367.7</v>
      </c>
      <c r="K104" s="177">
        <f>ROUND(G104*(O104),2)</f>
        <v>0</v>
      </c>
      <c r="L104" s="177">
        <f>ROUND(G104*(H104),2)</f>
        <v>0</v>
      </c>
      <c r="M104" s="177"/>
      <c r="N104" s="177">
        <v>36.770000000000003</v>
      </c>
      <c r="O104" s="177"/>
      <c r="P104" s="181">
        <v>2.9960000000000001E-2</v>
      </c>
      <c r="Q104" s="182"/>
      <c r="R104" s="182">
        <v>2.9960000000000001E-2</v>
      </c>
      <c r="S104" s="183">
        <f>ROUND(G104*(P104),3)</f>
        <v>0.3</v>
      </c>
      <c r="T104" s="178"/>
      <c r="U104" s="178"/>
      <c r="V104" s="191"/>
      <c r="W104" s="53"/>
      <c r="Z104">
        <v>0</v>
      </c>
    </row>
    <row r="105" spans="1:26" ht="25.15" customHeight="1" x14ac:dyDescent="0.25">
      <c r="A105" s="179"/>
      <c r="B105" s="205"/>
      <c r="C105" s="180" t="s">
        <v>172</v>
      </c>
      <c r="D105" s="237" t="s">
        <v>173</v>
      </c>
      <c r="E105" s="237"/>
      <c r="F105" s="174" t="s">
        <v>101</v>
      </c>
      <c r="G105" s="175">
        <v>0.29959999999999998</v>
      </c>
      <c r="H105" s="174"/>
      <c r="I105" s="174">
        <f>ROUND(G105*(H105),2)</f>
        <v>0</v>
      </c>
      <c r="J105" s="176">
        <f>ROUND(G105*(N105),2)</f>
        <v>13.33</v>
      </c>
      <c r="K105" s="177">
        <f>ROUND(G105*(O105),2)</f>
        <v>0</v>
      </c>
      <c r="L105" s="177">
        <f>ROUND(G105*(H105),2)</f>
        <v>0</v>
      </c>
      <c r="M105" s="177"/>
      <c r="N105" s="177">
        <v>44.49</v>
      </c>
      <c r="O105" s="177"/>
      <c r="P105" s="182"/>
      <c r="Q105" s="182"/>
      <c r="R105" s="182"/>
      <c r="S105" s="183">
        <f>ROUND(G105*(P105),3)</f>
        <v>0</v>
      </c>
      <c r="T105" s="178"/>
      <c r="U105" s="178"/>
      <c r="V105" s="191"/>
      <c r="W105" s="53"/>
      <c r="Z105">
        <v>0</v>
      </c>
    </row>
    <row r="106" spans="1:26" x14ac:dyDescent="0.25">
      <c r="A106" s="10"/>
      <c r="B106" s="204"/>
      <c r="C106" s="172">
        <v>763</v>
      </c>
      <c r="D106" s="236" t="s">
        <v>167</v>
      </c>
      <c r="E106" s="236"/>
      <c r="F106" s="138"/>
      <c r="G106" s="171"/>
      <c r="H106" s="138"/>
      <c r="I106" s="140">
        <f>ROUND((SUM(I103:I105))/1,2)</f>
        <v>0</v>
      </c>
      <c r="J106" s="139"/>
      <c r="K106" s="139"/>
      <c r="L106" s="139">
        <f>ROUND((SUM(L103:L105))/1,2)</f>
        <v>0</v>
      </c>
      <c r="M106" s="139">
        <f>ROUND((SUM(M103:M105))/1,2)</f>
        <v>0</v>
      </c>
      <c r="N106" s="139"/>
      <c r="O106" s="139"/>
      <c r="P106" s="139"/>
      <c r="Q106" s="10"/>
      <c r="R106" s="10"/>
      <c r="S106" s="10">
        <f>ROUND((SUM(S103:S105))/1,2)</f>
        <v>0.3</v>
      </c>
      <c r="T106" s="10"/>
      <c r="U106" s="10"/>
      <c r="V106" s="192">
        <f>ROUND((SUM(V103:V105))/1,2)</f>
        <v>0</v>
      </c>
      <c r="W106" s="208"/>
      <c r="X106" s="137"/>
      <c r="Y106" s="137"/>
      <c r="Z106" s="137"/>
    </row>
    <row r="107" spans="1:26" x14ac:dyDescent="0.25">
      <c r="A107" s="1"/>
      <c r="B107" s="200"/>
      <c r="C107" s="1"/>
      <c r="D107" s="1"/>
      <c r="E107" s="131"/>
      <c r="F107" s="131"/>
      <c r="G107" s="165"/>
      <c r="H107" s="131"/>
      <c r="I107" s="131"/>
      <c r="J107" s="132"/>
      <c r="K107" s="132"/>
      <c r="L107" s="132"/>
      <c r="M107" s="132"/>
      <c r="N107" s="132"/>
      <c r="O107" s="132"/>
      <c r="P107" s="132"/>
      <c r="Q107" s="1"/>
      <c r="R107" s="1"/>
      <c r="S107" s="1"/>
      <c r="T107" s="1"/>
      <c r="U107" s="1"/>
      <c r="V107" s="193"/>
      <c r="W107" s="53"/>
    </row>
    <row r="108" spans="1:26" x14ac:dyDescent="0.25">
      <c r="A108" s="10"/>
      <c r="B108" s="204"/>
      <c r="C108" s="172">
        <v>775</v>
      </c>
      <c r="D108" s="236" t="s">
        <v>168</v>
      </c>
      <c r="E108" s="236"/>
      <c r="F108" s="138"/>
      <c r="G108" s="171"/>
      <c r="H108" s="138"/>
      <c r="I108" s="138"/>
      <c r="J108" s="139"/>
      <c r="K108" s="139"/>
      <c r="L108" s="139"/>
      <c r="M108" s="139"/>
      <c r="N108" s="139"/>
      <c r="O108" s="139"/>
      <c r="P108" s="139"/>
      <c r="Q108" s="10"/>
      <c r="R108" s="10"/>
      <c r="S108" s="10"/>
      <c r="T108" s="10"/>
      <c r="U108" s="10"/>
      <c r="V108" s="190"/>
      <c r="W108" s="208"/>
      <c r="X108" s="137"/>
      <c r="Y108" s="137"/>
      <c r="Z108" s="137"/>
    </row>
    <row r="109" spans="1:26" ht="25.15" customHeight="1" x14ac:dyDescent="0.25">
      <c r="A109" s="179"/>
      <c r="B109" s="205"/>
      <c r="C109" s="180" t="s">
        <v>174</v>
      </c>
      <c r="D109" s="237" t="s">
        <v>175</v>
      </c>
      <c r="E109" s="237"/>
      <c r="F109" s="174" t="s">
        <v>88</v>
      </c>
      <c r="G109" s="175">
        <v>110.4</v>
      </c>
      <c r="H109" s="174"/>
      <c r="I109" s="174">
        <f>ROUND(G109*(H109),2)</f>
        <v>0</v>
      </c>
      <c r="J109" s="176">
        <f>ROUND(G109*(N109),2)</f>
        <v>1573.2</v>
      </c>
      <c r="K109" s="177">
        <f>ROUND(G109*(O109),2)</f>
        <v>0</v>
      </c>
      <c r="L109" s="177">
        <f>ROUND(G109*(H109),2)</f>
        <v>0</v>
      </c>
      <c r="M109" s="177"/>
      <c r="N109" s="177">
        <v>14.25</v>
      </c>
      <c r="O109" s="177"/>
      <c r="P109" s="181">
        <v>1E-3</v>
      </c>
      <c r="Q109" s="182"/>
      <c r="R109" s="182">
        <v>1E-3</v>
      </c>
      <c r="S109" s="183">
        <f>ROUND(G109*(P109),3)</f>
        <v>0.11</v>
      </c>
      <c r="T109" s="178"/>
      <c r="U109" s="178"/>
      <c r="V109" s="191"/>
      <c r="W109" s="53"/>
      <c r="Z109">
        <v>0</v>
      </c>
    </row>
    <row r="110" spans="1:26" ht="25.15" customHeight="1" x14ac:dyDescent="0.25">
      <c r="A110" s="179"/>
      <c r="B110" s="205"/>
      <c r="C110" s="180" t="s">
        <v>176</v>
      </c>
      <c r="D110" s="237" t="s">
        <v>177</v>
      </c>
      <c r="E110" s="237"/>
      <c r="F110" s="174" t="s">
        <v>101</v>
      </c>
      <c r="G110" s="175">
        <v>0.96504770000000006</v>
      </c>
      <c r="H110" s="174"/>
      <c r="I110" s="174">
        <f>ROUND(G110*(H110),2)</f>
        <v>0</v>
      </c>
      <c r="J110" s="176">
        <f>ROUND(G110*(N110),2)</f>
        <v>32.17</v>
      </c>
      <c r="K110" s="177">
        <f>ROUND(G110*(O110),2)</f>
        <v>0</v>
      </c>
      <c r="L110" s="177">
        <f>ROUND(G110*(H110),2)</f>
        <v>0</v>
      </c>
      <c r="M110" s="177"/>
      <c r="N110" s="177">
        <v>33.33</v>
      </c>
      <c r="O110" s="177"/>
      <c r="P110" s="182"/>
      <c r="Q110" s="182"/>
      <c r="R110" s="182"/>
      <c r="S110" s="183">
        <f>ROUND(G110*(P110),3)</f>
        <v>0</v>
      </c>
      <c r="T110" s="178"/>
      <c r="U110" s="178"/>
      <c r="V110" s="191"/>
      <c r="W110" s="53"/>
      <c r="Z110">
        <v>0</v>
      </c>
    </row>
    <row r="111" spans="1:26" ht="25.15" customHeight="1" x14ac:dyDescent="0.25">
      <c r="A111" s="179"/>
      <c r="B111" s="221"/>
      <c r="C111" s="216" t="s">
        <v>178</v>
      </c>
      <c r="D111" s="314" t="s">
        <v>179</v>
      </c>
      <c r="E111" s="314"/>
      <c r="F111" s="211" t="s">
        <v>88</v>
      </c>
      <c r="G111" s="212">
        <v>114.81600000000002</v>
      </c>
      <c r="H111" s="211"/>
      <c r="I111" s="211">
        <f>ROUND(G111*(H111),2)</f>
        <v>0</v>
      </c>
      <c r="J111" s="213">
        <f>ROUND(G111*(N111),2)</f>
        <v>803.71</v>
      </c>
      <c r="K111" s="214">
        <f>ROUND(G111*(O111),2)</f>
        <v>0</v>
      </c>
      <c r="L111" s="214"/>
      <c r="M111" s="214">
        <f>ROUND(G111*(H111),2)</f>
        <v>0</v>
      </c>
      <c r="N111" s="214">
        <v>7</v>
      </c>
      <c r="O111" s="214"/>
      <c r="P111" s="217">
        <v>7.1999999999999998E-3</v>
      </c>
      <c r="Q111" s="218"/>
      <c r="R111" s="218">
        <v>7.1999999999999998E-3</v>
      </c>
      <c r="S111" s="219">
        <f>ROUND(G111*(P111),3)</f>
        <v>0.82699999999999996</v>
      </c>
      <c r="T111" s="215"/>
      <c r="U111" s="215"/>
      <c r="V111" s="220"/>
      <c r="W111" s="53"/>
      <c r="Z111">
        <v>0</v>
      </c>
    </row>
    <row r="112" spans="1:26" ht="25.15" customHeight="1" x14ac:dyDescent="0.25">
      <c r="A112" s="179"/>
      <c r="B112" s="221"/>
      <c r="C112" s="216" t="s">
        <v>180</v>
      </c>
      <c r="D112" s="314" t="s">
        <v>181</v>
      </c>
      <c r="E112" s="314"/>
      <c r="F112" s="211" t="s">
        <v>182</v>
      </c>
      <c r="G112" s="212">
        <v>55.945</v>
      </c>
      <c r="H112" s="211"/>
      <c r="I112" s="211">
        <f>ROUND(G112*(H112),2)</f>
        <v>0</v>
      </c>
      <c r="J112" s="213">
        <f>ROUND(G112*(N112),2)</f>
        <v>152.16999999999999</v>
      </c>
      <c r="K112" s="214">
        <f>ROUND(G112*(O112),2)</f>
        <v>0</v>
      </c>
      <c r="L112" s="214"/>
      <c r="M112" s="214">
        <f>ROUND(G112*(H112),2)</f>
        <v>0</v>
      </c>
      <c r="N112" s="214">
        <v>2.7199999999999998</v>
      </c>
      <c r="O112" s="214"/>
      <c r="P112" s="217">
        <v>5.0000000000000001E-4</v>
      </c>
      <c r="Q112" s="218"/>
      <c r="R112" s="218">
        <v>5.0000000000000001E-4</v>
      </c>
      <c r="S112" s="219">
        <f>ROUND(G112*(P112),3)</f>
        <v>2.8000000000000001E-2</v>
      </c>
      <c r="T112" s="215"/>
      <c r="U112" s="215"/>
      <c r="V112" s="220"/>
      <c r="W112" s="53"/>
      <c r="Z112">
        <v>0</v>
      </c>
    </row>
    <row r="113" spans="1:26" x14ac:dyDescent="0.25">
      <c r="A113" s="10"/>
      <c r="B113" s="204"/>
      <c r="C113" s="172">
        <v>775</v>
      </c>
      <c r="D113" s="236" t="s">
        <v>168</v>
      </c>
      <c r="E113" s="236"/>
      <c r="F113" s="138"/>
      <c r="G113" s="171"/>
      <c r="H113" s="138"/>
      <c r="I113" s="140">
        <f>ROUND((SUM(I108:I112))/1,2)</f>
        <v>0</v>
      </c>
      <c r="J113" s="139"/>
      <c r="K113" s="139"/>
      <c r="L113" s="139">
        <f>ROUND((SUM(L108:L112))/1,2)</f>
        <v>0</v>
      </c>
      <c r="M113" s="139">
        <f>ROUND((SUM(M108:M112))/1,2)</f>
        <v>0</v>
      </c>
      <c r="N113" s="139"/>
      <c r="O113" s="139"/>
      <c r="P113" s="139"/>
      <c r="Q113" s="10"/>
      <c r="R113" s="10"/>
      <c r="S113" s="10">
        <f>ROUND((SUM(S108:S112))/1,2)</f>
        <v>0.97</v>
      </c>
      <c r="T113" s="10"/>
      <c r="U113" s="10"/>
      <c r="V113" s="192">
        <f>ROUND((SUM(V108:V112))/1,2)</f>
        <v>0</v>
      </c>
      <c r="W113" s="208"/>
      <c r="X113" s="137"/>
      <c r="Y113" s="137"/>
      <c r="Z113" s="137"/>
    </row>
    <row r="114" spans="1:26" x14ac:dyDescent="0.25">
      <c r="A114" s="1"/>
      <c r="B114" s="200"/>
      <c r="C114" s="1"/>
      <c r="D114" s="1"/>
      <c r="E114" s="131"/>
      <c r="F114" s="131"/>
      <c r="G114" s="165"/>
      <c r="H114" s="131"/>
      <c r="I114" s="131"/>
      <c r="J114" s="132"/>
      <c r="K114" s="132"/>
      <c r="L114" s="132"/>
      <c r="M114" s="132"/>
      <c r="N114" s="132"/>
      <c r="O114" s="132"/>
      <c r="P114" s="132"/>
      <c r="Q114" s="1"/>
      <c r="R114" s="1"/>
      <c r="S114" s="1"/>
      <c r="T114" s="1"/>
      <c r="U114" s="1"/>
      <c r="V114" s="193"/>
      <c r="W114" s="53"/>
    </row>
    <row r="115" spans="1:26" x14ac:dyDescent="0.25">
      <c r="A115" s="10"/>
      <c r="B115" s="204"/>
      <c r="C115" s="172">
        <v>783</v>
      </c>
      <c r="D115" s="236" t="s">
        <v>69</v>
      </c>
      <c r="E115" s="236"/>
      <c r="F115" s="138"/>
      <c r="G115" s="171"/>
      <c r="H115" s="138"/>
      <c r="I115" s="138"/>
      <c r="J115" s="139"/>
      <c r="K115" s="139"/>
      <c r="L115" s="139"/>
      <c r="M115" s="139"/>
      <c r="N115" s="139"/>
      <c r="O115" s="139"/>
      <c r="P115" s="139"/>
      <c r="Q115" s="10"/>
      <c r="R115" s="10"/>
      <c r="S115" s="10"/>
      <c r="T115" s="10"/>
      <c r="U115" s="10"/>
      <c r="V115" s="190"/>
      <c r="W115" s="208"/>
      <c r="X115" s="137"/>
      <c r="Y115" s="137"/>
      <c r="Z115" s="137"/>
    </row>
    <row r="116" spans="1:26" ht="34.9" customHeight="1" x14ac:dyDescent="0.25">
      <c r="A116" s="179"/>
      <c r="B116" s="205"/>
      <c r="C116" s="180" t="s">
        <v>102</v>
      </c>
      <c r="D116" s="237" t="s">
        <v>103</v>
      </c>
      <c r="E116" s="237"/>
      <c r="F116" s="174" t="s">
        <v>88</v>
      </c>
      <c r="G116" s="175">
        <v>109.85</v>
      </c>
      <c r="H116" s="174"/>
      <c r="I116" s="174">
        <f>ROUND(G116*(H116),2)</f>
        <v>0</v>
      </c>
      <c r="J116" s="176">
        <f>ROUND(G116*(N116),2)</f>
        <v>363.6</v>
      </c>
      <c r="K116" s="177">
        <f>ROUND(G116*(O116),2)</f>
        <v>0</v>
      </c>
      <c r="L116" s="177">
        <f>ROUND(G116*(H116),2)</f>
        <v>0</v>
      </c>
      <c r="M116" s="177"/>
      <c r="N116" s="177">
        <v>3.31</v>
      </c>
      <c r="O116" s="177"/>
      <c r="P116" s="181">
        <v>3.3E-4</v>
      </c>
      <c r="Q116" s="182"/>
      <c r="R116" s="182">
        <v>3.3E-4</v>
      </c>
      <c r="S116" s="183">
        <f>ROUND(G116*(P116),3)</f>
        <v>3.5999999999999997E-2</v>
      </c>
      <c r="T116" s="178"/>
      <c r="U116" s="178"/>
      <c r="V116" s="191"/>
      <c r="W116" s="53"/>
      <c r="Z116">
        <v>0</v>
      </c>
    </row>
    <row r="117" spans="1:26" ht="34.9" customHeight="1" x14ac:dyDescent="0.25">
      <c r="A117" s="179"/>
      <c r="B117" s="205"/>
      <c r="C117" s="180" t="s">
        <v>104</v>
      </c>
      <c r="D117" s="237" t="s">
        <v>105</v>
      </c>
      <c r="E117" s="237"/>
      <c r="F117" s="174" t="s">
        <v>88</v>
      </c>
      <c r="G117" s="175">
        <v>95</v>
      </c>
      <c r="H117" s="174"/>
      <c r="I117" s="174">
        <f>ROUND(G117*(H117),2)</f>
        <v>0</v>
      </c>
      <c r="J117" s="176">
        <f>ROUND(G117*(N117),2)</f>
        <v>265.05</v>
      </c>
      <c r="K117" s="177">
        <f>ROUND(G117*(O117),2)</f>
        <v>0</v>
      </c>
      <c r="L117" s="177">
        <f>ROUND(G117*(H117),2)</f>
        <v>0</v>
      </c>
      <c r="M117" s="177"/>
      <c r="N117" s="177">
        <v>2.79</v>
      </c>
      <c r="O117" s="177"/>
      <c r="P117" s="181">
        <v>3.3E-4</v>
      </c>
      <c r="Q117" s="182"/>
      <c r="R117" s="182">
        <v>3.3E-4</v>
      </c>
      <c r="S117" s="183">
        <f>ROUND(G117*(P117),3)</f>
        <v>3.1E-2</v>
      </c>
      <c r="T117" s="178"/>
      <c r="U117" s="178"/>
      <c r="V117" s="191"/>
      <c r="W117" s="53"/>
      <c r="Z117">
        <v>0</v>
      </c>
    </row>
    <row r="118" spans="1:26" ht="34.9" customHeight="1" x14ac:dyDescent="0.25">
      <c r="A118" s="179"/>
      <c r="B118" s="205"/>
      <c r="C118" s="180" t="s">
        <v>183</v>
      </c>
      <c r="D118" s="237" t="s">
        <v>184</v>
      </c>
      <c r="E118" s="237"/>
      <c r="F118" s="174" t="s">
        <v>88</v>
      </c>
      <c r="G118" s="175">
        <v>20</v>
      </c>
      <c r="H118" s="174"/>
      <c r="I118" s="174">
        <f>ROUND(G118*(H118),2)</f>
        <v>0</v>
      </c>
      <c r="J118" s="176">
        <f>ROUND(G118*(N118),2)</f>
        <v>41.2</v>
      </c>
      <c r="K118" s="177">
        <f>ROUND(G118*(O118),2)</f>
        <v>0</v>
      </c>
      <c r="L118" s="177">
        <f>ROUND(G118*(H118),2)</f>
        <v>0</v>
      </c>
      <c r="M118" s="177"/>
      <c r="N118" s="177">
        <v>2.06</v>
      </c>
      <c r="O118" s="177"/>
      <c r="P118" s="181">
        <v>3.3E-4</v>
      </c>
      <c r="Q118" s="182"/>
      <c r="R118" s="182">
        <v>3.3E-4</v>
      </c>
      <c r="S118" s="183">
        <f>ROUND(G118*(P118),3)</f>
        <v>7.0000000000000001E-3</v>
      </c>
      <c r="T118" s="178"/>
      <c r="U118" s="178"/>
      <c r="V118" s="191"/>
      <c r="W118" s="53"/>
      <c r="Z118">
        <v>0</v>
      </c>
    </row>
    <row r="119" spans="1:26" x14ac:dyDescent="0.25">
      <c r="A119" s="10"/>
      <c r="B119" s="204"/>
      <c r="C119" s="172">
        <v>783</v>
      </c>
      <c r="D119" s="236" t="s">
        <v>69</v>
      </c>
      <c r="E119" s="236"/>
      <c r="F119" s="10"/>
      <c r="G119" s="171"/>
      <c r="H119" s="138"/>
      <c r="I119" s="140">
        <f>ROUND((SUM(I115:I118))/1,2)</f>
        <v>0</v>
      </c>
      <c r="J119" s="10"/>
      <c r="K119" s="10"/>
      <c r="L119" s="10">
        <f>ROUND((SUM(L115:L118))/1,2)</f>
        <v>0</v>
      </c>
      <c r="M119" s="10">
        <f>ROUND((SUM(M115:M118))/1,2)</f>
        <v>0</v>
      </c>
      <c r="N119" s="10"/>
      <c r="O119" s="10"/>
      <c r="P119" s="184"/>
      <c r="Q119" s="1"/>
      <c r="R119" s="1"/>
      <c r="S119" s="184">
        <f>ROUND((SUM(S115:S118))/1,2)</f>
        <v>7.0000000000000007E-2</v>
      </c>
      <c r="T119" s="2"/>
      <c r="U119" s="2"/>
      <c r="V119" s="192">
        <f>ROUND((SUM(V115:V118))/1,2)</f>
        <v>0</v>
      </c>
      <c r="W119" s="53"/>
    </row>
    <row r="120" spans="1:26" x14ac:dyDescent="0.25">
      <c r="A120" s="1"/>
      <c r="B120" s="200"/>
      <c r="C120" s="1"/>
      <c r="D120" s="1"/>
      <c r="E120" s="1"/>
      <c r="F120" s="1"/>
      <c r="G120" s="165"/>
      <c r="H120" s="131"/>
      <c r="I120" s="13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93"/>
      <c r="W120" s="53"/>
    </row>
    <row r="121" spans="1:26" x14ac:dyDescent="0.25">
      <c r="A121" s="10"/>
      <c r="B121" s="204"/>
      <c r="C121" s="10"/>
      <c r="D121" s="235" t="s">
        <v>68</v>
      </c>
      <c r="E121" s="235"/>
      <c r="F121" s="10"/>
      <c r="G121" s="171"/>
      <c r="H121" s="138"/>
      <c r="I121" s="140">
        <f>ROUND((SUM(I102:I120))/2,2)</f>
        <v>0</v>
      </c>
      <c r="J121" s="10"/>
      <c r="K121" s="10"/>
      <c r="L121" s="10">
        <f>ROUND((SUM(L102:L120))/2,2)</f>
        <v>0</v>
      </c>
      <c r="M121" s="10">
        <f>ROUND((SUM(M102:M120))/2,2)</f>
        <v>0</v>
      </c>
      <c r="N121" s="10"/>
      <c r="O121" s="10"/>
      <c r="P121" s="184"/>
      <c r="Q121" s="1"/>
      <c r="R121" s="1"/>
      <c r="S121" s="184">
        <f>ROUND((SUM(S102:S120))/2,2)</f>
        <v>1.34</v>
      </c>
      <c r="T121" s="1"/>
      <c r="U121" s="1"/>
      <c r="V121" s="192">
        <f>ROUND((SUM(V102:V120))/2,2)</f>
        <v>0</v>
      </c>
      <c r="W121" s="53"/>
    </row>
    <row r="122" spans="1:26" x14ac:dyDescent="0.25">
      <c r="A122" s="1"/>
      <c r="B122" s="206"/>
      <c r="C122" s="185"/>
      <c r="D122" s="234" t="s">
        <v>70</v>
      </c>
      <c r="E122" s="234"/>
      <c r="F122" s="185"/>
      <c r="G122" s="187"/>
      <c r="H122" s="186"/>
      <c r="I122" s="186">
        <f>ROUND((SUM(I82:I121))/3,2)</f>
        <v>0</v>
      </c>
      <c r="J122" s="185"/>
      <c r="K122" s="185">
        <f>ROUND((SUM(K82:K121))/3,2)</f>
        <v>0</v>
      </c>
      <c r="L122" s="185">
        <f>ROUND((SUM(L82:L121))/3,2)</f>
        <v>0</v>
      </c>
      <c r="M122" s="185">
        <f>ROUND((SUM(M82:M121))/3,2)</f>
        <v>0</v>
      </c>
      <c r="N122" s="185"/>
      <c r="O122" s="185"/>
      <c r="P122" s="187"/>
      <c r="Q122" s="185"/>
      <c r="R122" s="185"/>
      <c r="S122" s="187">
        <f>ROUND((SUM(S82:S121))/3,2)</f>
        <v>3.83</v>
      </c>
      <c r="T122" s="185"/>
      <c r="U122" s="185"/>
      <c r="V122" s="194">
        <f>ROUND((SUM(V82:V121))/3,2)</f>
        <v>0</v>
      </c>
      <c r="W122" s="53"/>
      <c r="Z122">
        <f>(SUM(Z82:Z121))</f>
        <v>0</v>
      </c>
    </row>
  </sheetData>
  <mergeCells count="85">
    <mergeCell ref="F18:H18"/>
    <mergeCell ref="B1:C1"/>
    <mergeCell ref="E1:F1"/>
    <mergeCell ref="B2:V2"/>
    <mergeCell ref="B3:V3"/>
    <mergeCell ref="B7:H7"/>
    <mergeCell ref="B9:H9"/>
    <mergeCell ref="H1:I1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55:D55"/>
    <mergeCell ref="B56:D56"/>
    <mergeCell ref="B57:D57"/>
    <mergeCell ref="B58:D58"/>
    <mergeCell ref="B59:D59"/>
    <mergeCell ref="D83:E83"/>
    <mergeCell ref="B62:D62"/>
    <mergeCell ref="B63:D63"/>
    <mergeCell ref="B64:D64"/>
    <mergeCell ref="B65:D65"/>
    <mergeCell ref="B67:D67"/>
    <mergeCell ref="B71:V71"/>
    <mergeCell ref="B73:E73"/>
    <mergeCell ref="B74:E74"/>
    <mergeCell ref="B75:E75"/>
    <mergeCell ref="I73:P73"/>
    <mergeCell ref="D82:E82"/>
    <mergeCell ref="D97:E97"/>
    <mergeCell ref="D84:E84"/>
    <mergeCell ref="D85:E85"/>
    <mergeCell ref="D86:E86"/>
    <mergeCell ref="D87:E87"/>
    <mergeCell ref="D88:E88"/>
    <mergeCell ref="D89:E89"/>
    <mergeCell ref="D90:E90"/>
    <mergeCell ref="D92:E92"/>
    <mergeCell ref="D93:E93"/>
    <mergeCell ref="D94:E94"/>
    <mergeCell ref="D96:E96"/>
    <mergeCell ref="D112:E112"/>
    <mergeCell ref="D98:E98"/>
    <mergeCell ref="D100:E100"/>
    <mergeCell ref="D102:E102"/>
    <mergeCell ref="D103:E103"/>
    <mergeCell ref="D104:E104"/>
    <mergeCell ref="D105:E105"/>
    <mergeCell ref="D106:E106"/>
    <mergeCell ref="D108:E108"/>
    <mergeCell ref="D109:E109"/>
    <mergeCell ref="D110:E110"/>
    <mergeCell ref="D111:E111"/>
    <mergeCell ref="D121:E121"/>
    <mergeCell ref="D122:E122"/>
    <mergeCell ref="D113:E113"/>
    <mergeCell ref="D115:E115"/>
    <mergeCell ref="D116:E116"/>
    <mergeCell ref="D117:E117"/>
    <mergeCell ref="D118:E118"/>
    <mergeCell ref="D119:E119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1:B81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Úprava interiéru MŠ Rudlov / 107 Herňa</oddHeader>
    <oddFooter>&amp;RStrana &amp;P z &amp;N    &amp;L&amp;7Spracované systémom Systematic® Kalkulus, tel.: 051 77 10 585</oddFooter>
  </headerFooter>
  <rowBreaks count="2" manualBreakCount="2">
    <brk id="40" max="16383" man="1"/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workbookViewId="0">
      <pane ySplit="1" topLeftCell="A68" activePane="bottomLeft" state="frozen"/>
      <selection pane="bottomLeft" activeCell="H82" sqref="H82:H102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300" t="s">
        <v>19</v>
      </c>
      <c r="C1" s="253"/>
      <c r="D1" s="12"/>
      <c r="E1" s="301" t="s">
        <v>0</v>
      </c>
      <c r="F1" s="302"/>
      <c r="G1" s="13"/>
      <c r="H1" s="252" t="s">
        <v>71</v>
      </c>
      <c r="I1" s="253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303" t="s">
        <v>19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  <c r="R2" s="305"/>
      <c r="S2" s="305"/>
      <c r="T2" s="305"/>
      <c r="U2" s="305"/>
      <c r="V2" s="306"/>
      <c r="W2" s="53"/>
    </row>
    <row r="3" spans="1:23" ht="18" customHeight="1" x14ac:dyDescent="0.25">
      <c r="A3" s="15"/>
      <c r="B3" s="307" t="s">
        <v>1</v>
      </c>
      <c r="C3" s="308"/>
      <c r="D3" s="308"/>
      <c r="E3" s="308"/>
      <c r="F3" s="308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10"/>
      <c r="W3" s="53"/>
    </row>
    <row r="4" spans="1:23" ht="18" customHeight="1" x14ac:dyDescent="0.25">
      <c r="A4" s="15"/>
      <c r="B4" s="43" t="s">
        <v>185</v>
      </c>
      <c r="C4" s="32"/>
      <c r="D4" s="25"/>
      <c r="E4" s="25"/>
      <c r="F4" s="44" t="s">
        <v>21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23</v>
      </c>
      <c r="C6" s="32"/>
      <c r="D6" s="44" t="s">
        <v>24</v>
      </c>
      <c r="E6" s="25"/>
      <c r="F6" s="44" t="s">
        <v>25</v>
      </c>
      <c r="G6" s="44" t="s">
        <v>26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311" t="s">
        <v>27</v>
      </c>
      <c r="C7" s="312"/>
      <c r="D7" s="312"/>
      <c r="E7" s="312"/>
      <c r="F7" s="312"/>
      <c r="G7" s="312"/>
      <c r="H7" s="313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30</v>
      </c>
      <c r="C8" s="46"/>
      <c r="D8" s="28"/>
      <c r="E8" s="28"/>
      <c r="F8" s="50" t="s">
        <v>31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91" t="s">
        <v>28</v>
      </c>
      <c r="C9" s="292"/>
      <c r="D9" s="292"/>
      <c r="E9" s="292"/>
      <c r="F9" s="292"/>
      <c r="G9" s="292"/>
      <c r="H9" s="293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30</v>
      </c>
      <c r="C10" s="32"/>
      <c r="D10" s="25"/>
      <c r="E10" s="25"/>
      <c r="F10" s="44" t="s">
        <v>31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91" t="s">
        <v>29</v>
      </c>
      <c r="C11" s="292"/>
      <c r="D11" s="292"/>
      <c r="E11" s="292"/>
      <c r="F11" s="292"/>
      <c r="G11" s="292"/>
      <c r="H11" s="293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30</v>
      </c>
      <c r="C12" s="32"/>
      <c r="D12" s="25"/>
      <c r="E12" s="25"/>
      <c r="F12" s="44" t="s">
        <v>31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53</v>
      </c>
      <c r="D14" s="61" t="s">
        <v>54</v>
      </c>
      <c r="E14" s="66" t="s">
        <v>55</v>
      </c>
      <c r="F14" s="294" t="s">
        <v>37</v>
      </c>
      <c r="G14" s="295"/>
      <c r="H14" s="286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32</v>
      </c>
      <c r="C15" s="63">
        <f>'SO 14456'!E59</f>
        <v>0</v>
      </c>
      <c r="D15" s="58">
        <f>'SO 14456'!F59</f>
        <v>0</v>
      </c>
      <c r="E15" s="67">
        <f>'SO 14456'!G59</f>
        <v>0</v>
      </c>
      <c r="F15" s="296" t="s">
        <v>38</v>
      </c>
      <c r="G15" s="288"/>
      <c r="H15" s="27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33</v>
      </c>
      <c r="C16" s="92">
        <f>'SO 14456'!E63</f>
        <v>0</v>
      </c>
      <c r="D16" s="93">
        <f>'SO 14456'!F63</f>
        <v>0</v>
      </c>
      <c r="E16" s="94">
        <f>'SO 14456'!G63</f>
        <v>0</v>
      </c>
      <c r="F16" s="297" t="s">
        <v>39</v>
      </c>
      <c r="G16" s="288"/>
      <c r="H16" s="271"/>
      <c r="I16" s="25"/>
      <c r="J16" s="25"/>
      <c r="K16" s="26"/>
      <c r="L16" s="26"/>
      <c r="M16" s="26"/>
      <c r="N16" s="26"/>
      <c r="O16" s="74"/>
      <c r="P16" s="83">
        <f>(SUM(Z80:Z105))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34</v>
      </c>
      <c r="C17" s="63"/>
      <c r="D17" s="58"/>
      <c r="E17" s="67"/>
      <c r="F17" s="298" t="s">
        <v>40</v>
      </c>
      <c r="G17" s="288"/>
      <c r="H17" s="27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35</v>
      </c>
      <c r="C18" s="64"/>
      <c r="D18" s="59"/>
      <c r="E18" s="68"/>
      <c r="F18" s="299"/>
      <c r="G18" s="290"/>
      <c r="H18" s="27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36</v>
      </c>
      <c r="C19" s="65"/>
      <c r="D19" s="60"/>
      <c r="E19" s="69">
        <f>SUM(E15:E18)</f>
        <v>0</v>
      </c>
      <c r="F19" s="283" t="s">
        <v>36</v>
      </c>
      <c r="G19" s="270"/>
      <c r="H19" s="284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46</v>
      </c>
      <c r="C20" s="57"/>
      <c r="D20" s="95"/>
      <c r="E20" s="96"/>
      <c r="F20" s="272" t="s">
        <v>46</v>
      </c>
      <c r="G20" s="285"/>
      <c r="H20" s="286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47</v>
      </c>
      <c r="C21" s="51"/>
      <c r="D21" s="91"/>
      <c r="E21" s="70">
        <f>((E15*U22*0)+(E16*V22*0)+(E17*W22*0))/100</f>
        <v>0</v>
      </c>
      <c r="F21" s="287" t="s">
        <v>50</v>
      </c>
      <c r="G21" s="288"/>
      <c r="H21" s="27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48</v>
      </c>
      <c r="C22" s="34"/>
      <c r="D22" s="72"/>
      <c r="E22" s="71">
        <f>((E15*U23*0)+(E16*V23*0)+(E17*W23*0))/100</f>
        <v>0</v>
      </c>
      <c r="F22" s="287" t="s">
        <v>51</v>
      </c>
      <c r="G22" s="288"/>
      <c r="H22" s="27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49</v>
      </c>
      <c r="C23" s="34"/>
      <c r="D23" s="72"/>
      <c r="E23" s="71">
        <f>((E15*U24*0)+(E16*V24*0)+(E17*W24*0))/100</f>
        <v>0</v>
      </c>
      <c r="F23" s="287" t="s">
        <v>52</v>
      </c>
      <c r="G23" s="288"/>
      <c r="H23" s="27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9"/>
      <c r="G24" s="290"/>
      <c r="H24" s="27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69" t="s">
        <v>36</v>
      </c>
      <c r="G25" s="270"/>
      <c r="H25" s="27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58</v>
      </c>
      <c r="C26" s="98"/>
      <c r="D26" s="100"/>
      <c r="E26" s="106"/>
      <c r="F26" s="272" t="s">
        <v>41</v>
      </c>
      <c r="G26" s="273"/>
      <c r="H26" s="274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5" t="s">
        <v>42</v>
      </c>
      <c r="G27" s="258"/>
      <c r="H27" s="276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7" t="s">
        <v>43</v>
      </c>
      <c r="G28" s="278"/>
      <c r="H28" s="209">
        <f>P27-SUM('SO 14456'!K80:'SO 14456'!K105)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79" t="s">
        <v>44</v>
      </c>
      <c r="G29" s="280"/>
      <c r="H29" s="33">
        <f>SUM('SO 14456'!K80:'SO 14456'!K105)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1" t="s">
        <v>45</v>
      </c>
      <c r="G30" s="282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8"/>
      <c r="G31" s="259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56</v>
      </c>
      <c r="C32" s="102"/>
      <c r="D32" s="19"/>
      <c r="E32" s="111" t="s">
        <v>57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62" t="s">
        <v>0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4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195"/>
      <c r="B46" s="238" t="s">
        <v>27</v>
      </c>
      <c r="C46" s="239"/>
      <c r="D46" s="239"/>
      <c r="E46" s="240"/>
      <c r="F46" s="265" t="s">
        <v>24</v>
      </c>
      <c r="G46" s="239"/>
      <c r="H46" s="240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195"/>
      <c r="B47" s="238" t="s">
        <v>28</v>
      </c>
      <c r="C47" s="239"/>
      <c r="D47" s="239"/>
      <c r="E47" s="240"/>
      <c r="F47" s="265" t="s">
        <v>22</v>
      </c>
      <c r="G47" s="239"/>
      <c r="H47" s="240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195"/>
      <c r="B48" s="238" t="s">
        <v>29</v>
      </c>
      <c r="C48" s="239"/>
      <c r="D48" s="239"/>
      <c r="E48" s="240"/>
      <c r="F48" s="265" t="s">
        <v>62</v>
      </c>
      <c r="G48" s="239"/>
      <c r="H48" s="240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6" t="s">
        <v>1</v>
      </c>
      <c r="C49" s="267"/>
      <c r="D49" s="267"/>
      <c r="E49" s="267"/>
      <c r="F49" s="267"/>
      <c r="G49" s="267"/>
      <c r="H49" s="267"/>
      <c r="I49" s="26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185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0" t="s">
        <v>59</v>
      </c>
      <c r="C54" s="261"/>
      <c r="D54" s="128"/>
      <c r="E54" s="128" t="s">
        <v>53</v>
      </c>
      <c r="F54" s="128" t="s">
        <v>54</v>
      </c>
      <c r="G54" s="128" t="s">
        <v>36</v>
      </c>
      <c r="H54" s="128" t="s">
        <v>60</v>
      </c>
      <c r="I54" s="128" t="s">
        <v>61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7" t="s">
        <v>64</v>
      </c>
      <c r="C55" s="244"/>
      <c r="D55" s="244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45" t="s">
        <v>65</v>
      </c>
      <c r="C56" s="246"/>
      <c r="D56" s="246"/>
      <c r="E56" s="138">
        <f>'SO 14456'!L87</f>
        <v>0</v>
      </c>
      <c r="F56" s="138">
        <f>'SO 14456'!M87</f>
        <v>0</v>
      </c>
      <c r="G56" s="138">
        <f>'SO 14456'!I87</f>
        <v>0</v>
      </c>
      <c r="H56" s="139">
        <f>'SO 14456'!S87</f>
        <v>0.36</v>
      </c>
      <c r="I56" s="139">
        <f>'SO 14456'!V87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45" t="s">
        <v>66</v>
      </c>
      <c r="C57" s="246"/>
      <c r="D57" s="246"/>
      <c r="E57" s="138">
        <f>'SO 14456'!L91</f>
        <v>0</v>
      </c>
      <c r="F57" s="138">
        <f>'SO 14456'!M91</f>
        <v>0</v>
      </c>
      <c r="G57" s="138">
        <f>'SO 14456'!I91</f>
        <v>0</v>
      </c>
      <c r="H57" s="139">
        <f>'SO 14456'!S91</f>
        <v>0</v>
      </c>
      <c r="I57" s="139">
        <f>'SO 14456'!V91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45" t="s">
        <v>67</v>
      </c>
      <c r="C58" s="246"/>
      <c r="D58" s="246"/>
      <c r="E58" s="138">
        <f>'SO 14456'!L95</f>
        <v>0</v>
      </c>
      <c r="F58" s="138">
        <f>'SO 14456'!M95</f>
        <v>0</v>
      </c>
      <c r="G58" s="138">
        <f>'SO 14456'!I95</f>
        <v>0</v>
      </c>
      <c r="H58" s="139">
        <f>'SO 14456'!S95</f>
        <v>0</v>
      </c>
      <c r="I58" s="139">
        <f>'SO 14456'!V95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0"/>
      <c r="B59" s="247" t="s">
        <v>64</v>
      </c>
      <c r="C59" s="235"/>
      <c r="D59" s="235"/>
      <c r="E59" s="140">
        <f>'SO 14456'!L97</f>
        <v>0</v>
      </c>
      <c r="F59" s="140">
        <f>'SO 14456'!M97</f>
        <v>0</v>
      </c>
      <c r="G59" s="140">
        <f>'SO 14456'!I97</f>
        <v>0</v>
      </c>
      <c r="H59" s="141">
        <f>'SO 14456'!S97</f>
        <v>0.36</v>
      </c>
      <c r="I59" s="141">
        <f>'SO 14456'!V97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"/>
      <c r="B60" s="200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3"/>
    </row>
    <row r="61" spans="1:26" x14ac:dyDescent="0.25">
      <c r="A61" s="10"/>
      <c r="B61" s="247" t="s">
        <v>68</v>
      </c>
      <c r="C61" s="235"/>
      <c r="D61" s="235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0"/>
      <c r="B62" s="245" t="s">
        <v>69</v>
      </c>
      <c r="C62" s="246"/>
      <c r="D62" s="246"/>
      <c r="E62" s="138">
        <f>'SO 14456'!L103</f>
        <v>0</v>
      </c>
      <c r="F62" s="138">
        <f>'SO 14456'!M103</f>
        <v>0</v>
      </c>
      <c r="G62" s="138">
        <f>'SO 14456'!I103</f>
        <v>0</v>
      </c>
      <c r="H62" s="139">
        <f>'SO 14456'!S103</f>
        <v>0.01</v>
      </c>
      <c r="I62" s="139">
        <f>'SO 14456'!V103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47" t="s">
        <v>68</v>
      </c>
      <c r="C63" s="235"/>
      <c r="D63" s="235"/>
      <c r="E63" s="140">
        <f>'SO 14456'!L105</f>
        <v>0</v>
      </c>
      <c r="F63" s="140">
        <f>'SO 14456'!M105</f>
        <v>0</v>
      </c>
      <c r="G63" s="140">
        <f>'SO 14456'!I105</f>
        <v>0</v>
      </c>
      <c r="H63" s="141">
        <f>'SO 14456'!S105</f>
        <v>0.01</v>
      </c>
      <c r="I63" s="141">
        <f>'SO 14456'!V105</f>
        <v>0</v>
      </c>
      <c r="J63" s="141"/>
      <c r="K63" s="141"/>
      <c r="L63" s="141"/>
      <c r="M63" s="141"/>
      <c r="N63" s="141"/>
      <c r="O63" s="141"/>
      <c r="P63" s="141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"/>
      <c r="B64" s="200"/>
      <c r="C64" s="1"/>
      <c r="D64" s="1"/>
      <c r="E64" s="131"/>
      <c r="F64" s="131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V64" s="151"/>
      <c r="W64" s="53"/>
    </row>
    <row r="65" spans="1:26" x14ac:dyDescent="0.25">
      <c r="A65" s="142"/>
      <c r="B65" s="248" t="s">
        <v>70</v>
      </c>
      <c r="C65" s="249"/>
      <c r="D65" s="249"/>
      <c r="E65" s="144">
        <f>'SO 14456'!L106</f>
        <v>0</v>
      </c>
      <c r="F65" s="144">
        <f>'SO 14456'!M106</f>
        <v>0</v>
      </c>
      <c r="G65" s="144">
        <f>'SO 14456'!I106</f>
        <v>0</v>
      </c>
      <c r="H65" s="145">
        <f>'SO 14456'!S106</f>
        <v>0.37</v>
      </c>
      <c r="I65" s="145">
        <f>'SO 14456'!V106</f>
        <v>0</v>
      </c>
      <c r="J65" s="146"/>
      <c r="K65" s="146"/>
      <c r="L65" s="146"/>
      <c r="M65" s="146"/>
      <c r="N65" s="146"/>
      <c r="O65" s="146"/>
      <c r="P65" s="146"/>
      <c r="Q65" s="147"/>
      <c r="R65" s="147"/>
      <c r="S65" s="147"/>
      <c r="T65" s="147"/>
      <c r="U65" s="147"/>
      <c r="V65" s="152"/>
      <c r="W65" s="208"/>
      <c r="X65" s="143"/>
      <c r="Y65" s="143"/>
      <c r="Z65" s="143"/>
    </row>
    <row r="66" spans="1:26" x14ac:dyDescent="0.25">
      <c r="A66" s="15"/>
      <c r="B66" s="42"/>
      <c r="C66" s="3"/>
      <c r="D66" s="3"/>
      <c r="E66" s="14"/>
      <c r="F66" s="14"/>
      <c r="G66" s="14"/>
      <c r="H66" s="153"/>
      <c r="I66" s="15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x14ac:dyDescent="0.25">
      <c r="A67" s="15"/>
      <c r="B67" s="42"/>
      <c r="C67" s="3"/>
      <c r="D67" s="3"/>
      <c r="E67" s="14"/>
      <c r="F67" s="14"/>
      <c r="G67" s="14"/>
      <c r="H67" s="153"/>
      <c r="I67" s="153"/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x14ac:dyDescent="0.25">
      <c r="A68" s="15"/>
      <c r="B68" s="38"/>
      <c r="C68" s="8"/>
      <c r="D68" s="8"/>
      <c r="E68" s="27"/>
      <c r="F68" s="27"/>
      <c r="G68" s="27"/>
      <c r="H68" s="154"/>
      <c r="I68" s="154"/>
      <c r="J68" s="154"/>
      <c r="K68" s="154"/>
      <c r="L68" s="154"/>
      <c r="M68" s="154"/>
      <c r="N68" s="154"/>
      <c r="O68" s="154"/>
      <c r="P68" s="154"/>
      <c r="Q68" s="16"/>
      <c r="R68" s="16"/>
      <c r="S68" s="16"/>
      <c r="T68" s="16"/>
      <c r="U68" s="16"/>
      <c r="V68" s="16"/>
      <c r="W68" s="53"/>
    </row>
    <row r="69" spans="1:26" ht="34.9" customHeight="1" x14ac:dyDescent="0.25">
      <c r="A69" s="1"/>
      <c r="B69" s="250" t="s">
        <v>71</v>
      </c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53"/>
    </row>
    <row r="70" spans="1:26" x14ac:dyDescent="0.25">
      <c r="A70" s="15"/>
      <c r="B70" s="97"/>
      <c r="C70" s="19"/>
      <c r="D70" s="19"/>
      <c r="E70" s="99"/>
      <c r="F70" s="99"/>
      <c r="G70" s="99"/>
      <c r="H70" s="168"/>
      <c r="I70" s="168"/>
      <c r="J70" s="168"/>
      <c r="K70" s="168"/>
      <c r="L70" s="168"/>
      <c r="M70" s="168"/>
      <c r="N70" s="168"/>
      <c r="O70" s="168"/>
      <c r="P70" s="168"/>
      <c r="Q70" s="20"/>
      <c r="R70" s="20"/>
      <c r="S70" s="20"/>
      <c r="T70" s="20"/>
      <c r="U70" s="20"/>
      <c r="V70" s="20"/>
      <c r="W70" s="53"/>
    </row>
    <row r="71" spans="1:26" ht="19.899999999999999" customHeight="1" x14ac:dyDescent="0.25">
      <c r="A71" s="195"/>
      <c r="B71" s="254" t="s">
        <v>27</v>
      </c>
      <c r="C71" s="255"/>
      <c r="D71" s="255"/>
      <c r="E71" s="256"/>
      <c r="F71" s="166"/>
      <c r="G71" s="166"/>
      <c r="H71" s="167" t="s">
        <v>82</v>
      </c>
      <c r="I71" s="241" t="s">
        <v>83</v>
      </c>
      <c r="J71" s="242"/>
      <c r="K71" s="242"/>
      <c r="L71" s="242"/>
      <c r="M71" s="242"/>
      <c r="N71" s="242"/>
      <c r="O71" s="242"/>
      <c r="P71" s="243"/>
      <c r="Q71" s="18"/>
      <c r="R71" s="18"/>
      <c r="S71" s="18"/>
      <c r="T71" s="18"/>
      <c r="U71" s="18"/>
      <c r="V71" s="18"/>
      <c r="W71" s="53"/>
    </row>
    <row r="72" spans="1:26" ht="19.899999999999999" customHeight="1" x14ac:dyDescent="0.25">
      <c r="A72" s="195"/>
      <c r="B72" s="238" t="s">
        <v>28</v>
      </c>
      <c r="C72" s="239"/>
      <c r="D72" s="239"/>
      <c r="E72" s="240"/>
      <c r="F72" s="162"/>
      <c r="G72" s="162"/>
      <c r="H72" s="163" t="s">
        <v>22</v>
      </c>
      <c r="I72" s="16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95"/>
      <c r="B73" s="238" t="s">
        <v>29</v>
      </c>
      <c r="C73" s="239"/>
      <c r="D73" s="239"/>
      <c r="E73" s="240"/>
      <c r="F73" s="162"/>
      <c r="G73" s="162"/>
      <c r="H73" s="163" t="s">
        <v>84</v>
      </c>
      <c r="I73" s="163" t="s">
        <v>26</v>
      </c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5"/>
      <c r="B74" s="199" t="s">
        <v>85</v>
      </c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199" t="s">
        <v>185</v>
      </c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42"/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01" t="s">
        <v>63</v>
      </c>
      <c r="C78" s="164"/>
      <c r="D78" s="164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x14ac:dyDescent="0.25">
      <c r="A79" s="2"/>
      <c r="B79" s="202" t="s">
        <v>72</v>
      </c>
      <c r="C79" s="128" t="s">
        <v>73</v>
      </c>
      <c r="D79" s="128" t="s">
        <v>74</v>
      </c>
      <c r="E79" s="155"/>
      <c r="F79" s="155" t="s">
        <v>75</v>
      </c>
      <c r="G79" s="155" t="s">
        <v>76</v>
      </c>
      <c r="H79" s="156" t="s">
        <v>77</v>
      </c>
      <c r="I79" s="156" t="s">
        <v>78</v>
      </c>
      <c r="J79" s="156"/>
      <c r="K79" s="156"/>
      <c r="L79" s="156"/>
      <c r="M79" s="156"/>
      <c r="N79" s="156"/>
      <c r="O79" s="156"/>
      <c r="P79" s="156" t="s">
        <v>79</v>
      </c>
      <c r="Q79" s="157"/>
      <c r="R79" s="157"/>
      <c r="S79" s="128" t="s">
        <v>80</v>
      </c>
      <c r="T79" s="158"/>
      <c r="U79" s="158"/>
      <c r="V79" s="128" t="s">
        <v>81</v>
      </c>
      <c r="W79" s="53"/>
    </row>
    <row r="80" spans="1:26" x14ac:dyDescent="0.25">
      <c r="A80" s="10"/>
      <c r="B80" s="203"/>
      <c r="C80" s="169"/>
      <c r="D80" s="244" t="s">
        <v>64</v>
      </c>
      <c r="E80" s="244"/>
      <c r="F80" s="134"/>
      <c r="G80" s="170"/>
      <c r="H80" s="134"/>
      <c r="I80" s="134"/>
      <c r="J80" s="135"/>
      <c r="K80" s="135"/>
      <c r="L80" s="135"/>
      <c r="M80" s="135"/>
      <c r="N80" s="135"/>
      <c r="O80" s="135"/>
      <c r="P80" s="135"/>
      <c r="Q80" s="133"/>
      <c r="R80" s="133"/>
      <c r="S80" s="133"/>
      <c r="T80" s="133"/>
      <c r="U80" s="133"/>
      <c r="V80" s="189"/>
      <c r="W80" s="208"/>
      <c r="X80" s="137"/>
      <c r="Y80" s="137"/>
      <c r="Z80" s="137"/>
    </row>
    <row r="81" spans="1:26" x14ac:dyDescent="0.25">
      <c r="A81" s="10"/>
      <c r="B81" s="204"/>
      <c r="C81" s="172">
        <v>6</v>
      </c>
      <c r="D81" s="236" t="s">
        <v>65</v>
      </c>
      <c r="E81" s="236"/>
      <c r="F81" s="138"/>
      <c r="G81" s="171"/>
      <c r="H81" s="138"/>
      <c r="I81" s="138"/>
      <c r="J81" s="139"/>
      <c r="K81" s="139"/>
      <c r="L81" s="139"/>
      <c r="M81" s="139"/>
      <c r="N81" s="139"/>
      <c r="O81" s="139"/>
      <c r="P81" s="139"/>
      <c r="Q81" s="10"/>
      <c r="R81" s="10"/>
      <c r="S81" s="10"/>
      <c r="T81" s="10"/>
      <c r="U81" s="10"/>
      <c r="V81" s="190"/>
      <c r="W81" s="208"/>
      <c r="X81" s="137"/>
      <c r="Y81" s="137"/>
      <c r="Z81" s="137"/>
    </row>
    <row r="82" spans="1:26" ht="34.9" customHeight="1" x14ac:dyDescent="0.25">
      <c r="A82" s="179"/>
      <c r="B82" s="205"/>
      <c r="C82" s="180" t="s">
        <v>86</v>
      </c>
      <c r="D82" s="237" t="s">
        <v>87</v>
      </c>
      <c r="E82" s="237"/>
      <c r="F82" s="174" t="s">
        <v>88</v>
      </c>
      <c r="G82" s="175">
        <v>6.39</v>
      </c>
      <c r="H82" s="174"/>
      <c r="I82" s="174">
        <f>ROUND(G82*(H82),2)</f>
        <v>0</v>
      </c>
      <c r="J82" s="176">
        <f>ROUND(G82*(N82),2)</f>
        <v>10.74</v>
      </c>
      <c r="K82" s="177">
        <f>ROUND(G82*(O82),2)</f>
        <v>0</v>
      </c>
      <c r="L82" s="177">
        <f>ROUND(G82*(H82),2)</f>
        <v>0</v>
      </c>
      <c r="M82" s="177"/>
      <c r="N82" s="177">
        <v>1.6800000000000002</v>
      </c>
      <c r="O82" s="177"/>
      <c r="P82" s="181">
        <v>2.9999999999999997E-4</v>
      </c>
      <c r="Q82" s="182"/>
      <c r="R82" s="182">
        <v>2.9999999999999997E-4</v>
      </c>
      <c r="S82" s="183">
        <f>ROUND(G82*(P82),3)</f>
        <v>2E-3</v>
      </c>
      <c r="T82" s="178"/>
      <c r="U82" s="178"/>
      <c r="V82" s="191"/>
      <c r="W82" s="53"/>
      <c r="Z82">
        <v>0</v>
      </c>
    </row>
    <row r="83" spans="1:26" ht="34.9" customHeight="1" x14ac:dyDescent="0.25">
      <c r="A83" s="179"/>
      <c r="B83" s="205"/>
      <c r="C83" s="180" t="s">
        <v>89</v>
      </c>
      <c r="D83" s="237" t="s">
        <v>90</v>
      </c>
      <c r="E83" s="237"/>
      <c r="F83" s="174" t="s">
        <v>88</v>
      </c>
      <c r="G83" s="175">
        <v>6.39</v>
      </c>
      <c r="H83" s="174"/>
      <c r="I83" s="174">
        <f>ROUND(G83*(H83),2)</f>
        <v>0</v>
      </c>
      <c r="J83" s="176">
        <f>ROUND(G83*(N83),2)</f>
        <v>54.19</v>
      </c>
      <c r="K83" s="177">
        <f>ROUND(G83*(O83),2)</f>
        <v>0</v>
      </c>
      <c r="L83" s="177">
        <f>ROUND(G83*(H83),2)</f>
        <v>0</v>
      </c>
      <c r="M83" s="177"/>
      <c r="N83" s="177">
        <v>8.48</v>
      </c>
      <c r="O83" s="177"/>
      <c r="P83" s="181">
        <v>6.6E-3</v>
      </c>
      <c r="Q83" s="182"/>
      <c r="R83" s="182">
        <v>6.6E-3</v>
      </c>
      <c r="S83" s="183">
        <f>ROUND(G83*(P83),3)</f>
        <v>4.2000000000000003E-2</v>
      </c>
      <c r="T83" s="178"/>
      <c r="U83" s="178"/>
      <c r="V83" s="191"/>
      <c r="W83" s="53"/>
      <c r="Z83">
        <v>0</v>
      </c>
    </row>
    <row r="84" spans="1:26" ht="34.9" customHeight="1" x14ac:dyDescent="0.25">
      <c r="A84" s="179"/>
      <c r="B84" s="205"/>
      <c r="C84" s="180" t="s">
        <v>91</v>
      </c>
      <c r="D84" s="237" t="s">
        <v>92</v>
      </c>
      <c r="E84" s="237"/>
      <c r="F84" s="174" t="s">
        <v>88</v>
      </c>
      <c r="G84" s="175">
        <v>31.519999999999996</v>
      </c>
      <c r="H84" s="174"/>
      <c r="I84" s="174">
        <f>ROUND(G84*(H84),2)</f>
        <v>0</v>
      </c>
      <c r="J84" s="176">
        <f>ROUND(G84*(N84),2)</f>
        <v>26.48</v>
      </c>
      <c r="K84" s="177">
        <f>ROUND(G84*(O84),2)</f>
        <v>0</v>
      </c>
      <c r="L84" s="177">
        <f>ROUND(G84*(H84),2)</f>
        <v>0</v>
      </c>
      <c r="M84" s="177"/>
      <c r="N84" s="177">
        <v>0.84</v>
      </c>
      <c r="O84" s="177"/>
      <c r="P84" s="181">
        <v>5.2999999999999998E-4</v>
      </c>
      <c r="Q84" s="182"/>
      <c r="R84" s="182">
        <v>5.2999999999999998E-4</v>
      </c>
      <c r="S84" s="183">
        <f>ROUND(G84*(P84),3)</f>
        <v>1.7000000000000001E-2</v>
      </c>
      <c r="T84" s="178"/>
      <c r="U84" s="178"/>
      <c r="V84" s="191"/>
      <c r="W84" s="53"/>
      <c r="Z84">
        <v>0</v>
      </c>
    </row>
    <row r="85" spans="1:26" ht="34.9" customHeight="1" x14ac:dyDescent="0.25">
      <c r="A85" s="179"/>
      <c r="B85" s="205"/>
      <c r="C85" s="180" t="s">
        <v>93</v>
      </c>
      <c r="D85" s="237" t="s">
        <v>186</v>
      </c>
      <c r="E85" s="237"/>
      <c r="F85" s="174" t="s">
        <v>88</v>
      </c>
      <c r="G85" s="175">
        <v>31.52</v>
      </c>
      <c r="H85" s="174"/>
      <c r="I85" s="174">
        <f>ROUND(G85*(H85),2)</f>
        <v>0</v>
      </c>
      <c r="J85" s="176">
        <f>ROUND(G85*(N85),2)</f>
        <v>161.07</v>
      </c>
      <c r="K85" s="177">
        <f>ROUND(G85*(O85),2)</f>
        <v>0</v>
      </c>
      <c r="L85" s="177">
        <f>ROUND(G85*(H85),2)</f>
        <v>0</v>
      </c>
      <c r="M85" s="177"/>
      <c r="N85" s="177">
        <v>5.1100000000000003</v>
      </c>
      <c r="O85" s="177"/>
      <c r="P85" s="181">
        <v>6.0000000000000001E-3</v>
      </c>
      <c r="Q85" s="182"/>
      <c r="R85" s="182">
        <v>6.0000000000000001E-3</v>
      </c>
      <c r="S85" s="183">
        <f>ROUND(G85*(P85),3)</f>
        <v>0.189</v>
      </c>
      <c r="T85" s="178"/>
      <c r="U85" s="178"/>
      <c r="V85" s="191"/>
      <c r="W85" s="53"/>
      <c r="Z85">
        <v>0</v>
      </c>
    </row>
    <row r="86" spans="1:26" ht="25.15" customHeight="1" x14ac:dyDescent="0.25">
      <c r="A86" s="179"/>
      <c r="B86" s="205"/>
      <c r="C86" s="180" t="s">
        <v>95</v>
      </c>
      <c r="D86" s="237" t="s">
        <v>96</v>
      </c>
      <c r="E86" s="237"/>
      <c r="F86" s="174" t="s">
        <v>88</v>
      </c>
      <c r="G86" s="175">
        <v>37.909999999999997</v>
      </c>
      <c r="H86" s="174"/>
      <c r="I86" s="174">
        <f>ROUND(G86*(H86),2)</f>
        <v>0</v>
      </c>
      <c r="J86" s="176">
        <f>ROUND(G86*(N86),2)</f>
        <v>246.42</v>
      </c>
      <c r="K86" s="177">
        <f>ROUND(G86*(O86),2)</f>
        <v>0</v>
      </c>
      <c r="L86" s="177">
        <f>ROUND(G86*(H86),2)</f>
        <v>0</v>
      </c>
      <c r="M86" s="177"/>
      <c r="N86" s="177">
        <v>6.5</v>
      </c>
      <c r="O86" s="177"/>
      <c r="P86" s="181">
        <v>2.8800000000000002E-3</v>
      </c>
      <c r="Q86" s="182"/>
      <c r="R86" s="182">
        <v>2.8800000000000002E-3</v>
      </c>
      <c r="S86" s="183">
        <f>ROUND(G86*(P86),3)</f>
        <v>0.109</v>
      </c>
      <c r="T86" s="178"/>
      <c r="U86" s="178"/>
      <c r="V86" s="191"/>
      <c r="W86" s="53"/>
      <c r="Z86">
        <v>0</v>
      </c>
    </row>
    <row r="87" spans="1:26" x14ac:dyDescent="0.25">
      <c r="A87" s="10"/>
      <c r="B87" s="204"/>
      <c r="C87" s="172">
        <v>6</v>
      </c>
      <c r="D87" s="236" t="s">
        <v>65</v>
      </c>
      <c r="E87" s="236"/>
      <c r="F87" s="138"/>
      <c r="G87" s="171"/>
      <c r="H87" s="138"/>
      <c r="I87" s="140">
        <f>ROUND((SUM(I81:I86))/1,2)</f>
        <v>0</v>
      </c>
      <c r="J87" s="139"/>
      <c r="K87" s="139"/>
      <c r="L87" s="139">
        <f>ROUND((SUM(L81:L86))/1,2)</f>
        <v>0</v>
      </c>
      <c r="M87" s="139">
        <f>ROUND((SUM(M81:M86))/1,2)</f>
        <v>0</v>
      </c>
      <c r="N87" s="139"/>
      <c r="O87" s="139"/>
      <c r="P87" s="139"/>
      <c r="Q87" s="10"/>
      <c r="R87" s="10"/>
      <c r="S87" s="10">
        <f>ROUND((SUM(S81:S86))/1,2)</f>
        <v>0.36</v>
      </c>
      <c r="T87" s="10"/>
      <c r="U87" s="10"/>
      <c r="V87" s="192">
        <f>ROUND((SUM(V81:V86))/1,2)</f>
        <v>0</v>
      </c>
      <c r="W87" s="208"/>
      <c r="X87" s="137"/>
      <c r="Y87" s="137"/>
      <c r="Z87" s="137"/>
    </row>
    <row r="88" spans="1:26" x14ac:dyDescent="0.25">
      <c r="A88" s="1"/>
      <c r="B88" s="200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193"/>
      <c r="W88" s="53"/>
    </row>
    <row r="89" spans="1:26" x14ac:dyDescent="0.25">
      <c r="A89" s="10"/>
      <c r="B89" s="204"/>
      <c r="C89" s="172">
        <v>9</v>
      </c>
      <c r="D89" s="236" t="s">
        <v>66</v>
      </c>
      <c r="E89" s="236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10"/>
      <c r="R89" s="10"/>
      <c r="S89" s="10"/>
      <c r="T89" s="10"/>
      <c r="U89" s="10"/>
      <c r="V89" s="190"/>
      <c r="W89" s="208"/>
      <c r="X89" s="137"/>
      <c r="Y89" s="137"/>
      <c r="Z89" s="137"/>
    </row>
    <row r="90" spans="1:26" ht="25.15" customHeight="1" x14ac:dyDescent="0.25">
      <c r="A90" s="179"/>
      <c r="B90" s="205"/>
      <c r="C90" s="180" t="s">
        <v>97</v>
      </c>
      <c r="D90" s="237" t="s">
        <v>98</v>
      </c>
      <c r="E90" s="237"/>
      <c r="F90" s="174" t="s">
        <v>88</v>
      </c>
      <c r="G90" s="175">
        <v>6.39</v>
      </c>
      <c r="H90" s="174"/>
      <c r="I90" s="174">
        <f>ROUND(G90*(H90),2)</f>
        <v>0</v>
      </c>
      <c r="J90" s="176">
        <f>ROUND(G90*(N90),2)</f>
        <v>25.24</v>
      </c>
      <c r="K90" s="177">
        <f>ROUND(G90*(O90),2)</f>
        <v>0</v>
      </c>
      <c r="L90" s="177">
        <f>ROUND(G90*(H90),2)</f>
        <v>0</v>
      </c>
      <c r="M90" s="177"/>
      <c r="N90" s="177">
        <v>3.95</v>
      </c>
      <c r="O90" s="177"/>
      <c r="P90" s="181">
        <v>5.0000000000000002E-5</v>
      </c>
      <c r="Q90" s="182"/>
      <c r="R90" s="182">
        <v>5.0000000000000002E-5</v>
      </c>
      <c r="S90" s="183">
        <f>ROUND(G90*(P90),3)</f>
        <v>0</v>
      </c>
      <c r="T90" s="178"/>
      <c r="U90" s="178"/>
      <c r="V90" s="191"/>
      <c r="W90" s="53"/>
      <c r="Z90">
        <v>0</v>
      </c>
    </row>
    <row r="91" spans="1:26" x14ac:dyDescent="0.25">
      <c r="A91" s="10"/>
      <c r="B91" s="204"/>
      <c r="C91" s="172">
        <v>9</v>
      </c>
      <c r="D91" s="236" t="s">
        <v>66</v>
      </c>
      <c r="E91" s="236"/>
      <c r="F91" s="138"/>
      <c r="G91" s="171"/>
      <c r="H91" s="138"/>
      <c r="I91" s="140">
        <f>ROUND((SUM(I89:I90))/1,2)</f>
        <v>0</v>
      </c>
      <c r="J91" s="139"/>
      <c r="K91" s="139"/>
      <c r="L91" s="139">
        <f>ROUND((SUM(L89:L90))/1,2)</f>
        <v>0</v>
      </c>
      <c r="M91" s="139">
        <f>ROUND((SUM(M89:M90))/1,2)</f>
        <v>0</v>
      </c>
      <c r="N91" s="139"/>
      <c r="O91" s="139"/>
      <c r="P91" s="139"/>
      <c r="Q91" s="10"/>
      <c r="R91" s="10"/>
      <c r="S91" s="10">
        <f>ROUND((SUM(S89:S90))/1,2)</f>
        <v>0</v>
      </c>
      <c r="T91" s="10"/>
      <c r="U91" s="10"/>
      <c r="V91" s="192">
        <f>ROUND((SUM(V89:V90))/1,2)</f>
        <v>0</v>
      </c>
      <c r="W91" s="208"/>
      <c r="X91" s="137"/>
      <c r="Y91" s="137"/>
      <c r="Z91" s="137"/>
    </row>
    <row r="92" spans="1:26" x14ac:dyDescent="0.25">
      <c r="A92" s="1"/>
      <c r="B92" s="200"/>
      <c r="C92" s="1"/>
      <c r="D92" s="1"/>
      <c r="E92" s="131"/>
      <c r="F92" s="131"/>
      <c r="G92" s="165"/>
      <c r="H92" s="131"/>
      <c r="I92" s="131"/>
      <c r="J92" s="132"/>
      <c r="K92" s="132"/>
      <c r="L92" s="132"/>
      <c r="M92" s="132"/>
      <c r="N92" s="132"/>
      <c r="O92" s="132"/>
      <c r="P92" s="132"/>
      <c r="Q92" s="1"/>
      <c r="R92" s="1"/>
      <c r="S92" s="1"/>
      <c r="T92" s="1"/>
      <c r="U92" s="1"/>
      <c r="V92" s="193"/>
      <c r="W92" s="53"/>
    </row>
    <row r="93" spans="1:26" x14ac:dyDescent="0.25">
      <c r="A93" s="10"/>
      <c r="B93" s="204"/>
      <c r="C93" s="172">
        <v>99</v>
      </c>
      <c r="D93" s="236" t="s">
        <v>67</v>
      </c>
      <c r="E93" s="236"/>
      <c r="F93" s="138"/>
      <c r="G93" s="171"/>
      <c r="H93" s="138"/>
      <c r="I93" s="138"/>
      <c r="J93" s="139"/>
      <c r="K93" s="139"/>
      <c r="L93" s="139"/>
      <c r="M93" s="139"/>
      <c r="N93" s="139"/>
      <c r="O93" s="139"/>
      <c r="P93" s="139"/>
      <c r="Q93" s="10"/>
      <c r="R93" s="10"/>
      <c r="S93" s="10"/>
      <c r="T93" s="10"/>
      <c r="U93" s="10"/>
      <c r="V93" s="190"/>
      <c r="W93" s="208"/>
      <c r="X93" s="137"/>
      <c r="Y93" s="137"/>
      <c r="Z93" s="137"/>
    </row>
    <row r="94" spans="1:26" ht="25.15" customHeight="1" x14ac:dyDescent="0.25">
      <c r="A94" s="179"/>
      <c r="B94" s="205"/>
      <c r="C94" s="180" t="s">
        <v>99</v>
      </c>
      <c r="D94" s="237" t="s">
        <v>100</v>
      </c>
      <c r="E94" s="237"/>
      <c r="F94" s="174" t="s">
        <v>101</v>
      </c>
      <c r="G94" s="175">
        <v>0.35941689999999998</v>
      </c>
      <c r="H94" s="174"/>
      <c r="I94" s="174">
        <f>ROUND(G94*(H94),2)</f>
        <v>0</v>
      </c>
      <c r="J94" s="176">
        <f>ROUND(G94*(N94),2)</f>
        <v>11.03</v>
      </c>
      <c r="K94" s="177">
        <f>ROUND(G94*(O94),2)</f>
        <v>0</v>
      </c>
      <c r="L94" s="177">
        <f>ROUND(G94*(H94),2)</f>
        <v>0</v>
      </c>
      <c r="M94" s="177"/>
      <c r="N94" s="177">
        <v>30.68</v>
      </c>
      <c r="O94" s="177"/>
      <c r="P94" s="182"/>
      <c r="Q94" s="182"/>
      <c r="R94" s="182"/>
      <c r="S94" s="183">
        <f>ROUND(G94*(P94),3)</f>
        <v>0</v>
      </c>
      <c r="T94" s="178"/>
      <c r="U94" s="178"/>
      <c r="V94" s="191"/>
      <c r="W94" s="53"/>
      <c r="Z94">
        <v>0</v>
      </c>
    </row>
    <row r="95" spans="1:26" x14ac:dyDescent="0.25">
      <c r="A95" s="10"/>
      <c r="B95" s="204"/>
      <c r="C95" s="172">
        <v>99</v>
      </c>
      <c r="D95" s="236" t="s">
        <v>67</v>
      </c>
      <c r="E95" s="236"/>
      <c r="F95" s="138"/>
      <c r="G95" s="171"/>
      <c r="H95" s="138"/>
      <c r="I95" s="140">
        <f>ROUND((SUM(I93:I94))/1,2)</f>
        <v>0</v>
      </c>
      <c r="J95" s="139"/>
      <c r="K95" s="139"/>
      <c r="L95" s="139">
        <f>ROUND((SUM(L93:L94))/1,2)</f>
        <v>0</v>
      </c>
      <c r="M95" s="139">
        <f>ROUND((SUM(M93:M94))/1,2)</f>
        <v>0</v>
      </c>
      <c r="N95" s="139"/>
      <c r="O95" s="139"/>
      <c r="P95" s="139"/>
      <c r="Q95" s="10"/>
      <c r="R95" s="10"/>
      <c r="S95" s="10">
        <f>ROUND((SUM(S93:S94))/1,2)</f>
        <v>0</v>
      </c>
      <c r="T95" s="10"/>
      <c r="U95" s="10"/>
      <c r="V95" s="192">
        <f>ROUND((SUM(V93:V94))/1,2)</f>
        <v>0</v>
      </c>
      <c r="W95" s="208"/>
      <c r="X95" s="137"/>
      <c r="Y95" s="137"/>
      <c r="Z95" s="137"/>
    </row>
    <row r="96" spans="1:26" x14ac:dyDescent="0.25">
      <c r="A96" s="1"/>
      <c r="B96" s="200"/>
      <c r="C96" s="1"/>
      <c r="D96" s="1"/>
      <c r="E96" s="131"/>
      <c r="F96" s="131"/>
      <c r="G96" s="165"/>
      <c r="H96" s="131"/>
      <c r="I96" s="131"/>
      <c r="J96" s="132"/>
      <c r="K96" s="132"/>
      <c r="L96" s="132"/>
      <c r="M96" s="132"/>
      <c r="N96" s="132"/>
      <c r="O96" s="132"/>
      <c r="P96" s="132"/>
      <c r="Q96" s="1"/>
      <c r="R96" s="1"/>
      <c r="S96" s="1"/>
      <c r="T96" s="1"/>
      <c r="U96" s="1"/>
      <c r="V96" s="193"/>
      <c r="W96" s="53"/>
    </row>
    <row r="97" spans="1:26" x14ac:dyDescent="0.25">
      <c r="A97" s="10"/>
      <c r="B97" s="204"/>
      <c r="C97" s="10"/>
      <c r="D97" s="235" t="s">
        <v>64</v>
      </c>
      <c r="E97" s="235"/>
      <c r="F97" s="138"/>
      <c r="G97" s="171"/>
      <c r="H97" s="138"/>
      <c r="I97" s="140">
        <f>ROUND((SUM(I80:I96))/2,2)</f>
        <v>0</v>
      </c>
      <c r="J97" s="139"/>
      <c r="K97" s="139"/>
      <c r="L97" s="138">
        <f>ROUND((SUM(L80:L96))/2,2)</f>
        <v>0</v>
      </c>
      <c r="M97" s="138">
        <f>ROUND((SUM(M80:M96))/2,2)</f>
        <v>0</v>
      </c>
      <c r="N97" s="139"/>
      <c r="O97" s="139"/>
      <c r="P97" s="184"/>
      <c r="Q97" s="10"/>
      <c r="R97" s="10"/>
      <c r="S97" s="184">
        <f>ROUND((SUM(S80:S96))/2,2)</f>
        <v>0.36</v>
      </c>
      <c r="T97" s="10"/>
      <c r="U97" s="10"/>
      <c r="V97" s="192">
        <f>ROUND((SUM(V80:V96))/2,2)</f>
        <v>0</v>
      </c>
      <c r="W97" s="53"/>
    </row>
    <row r="98" spans="1:26" x14ac:dyDescent="0.25">
      <c r="A98" s="1"/>
      <c r="B98" s="200"/>
      <c r="C98" s="1"/>
      <c r="D98" s="1"/>
      <c r="E98" s="131"/>
      <c r="F98" s="131"/>
      <c r="G98" s="165"/>
      <c r="H98" s="131"/>
      <c r="I98" s="131"/>
      <c r="J98" s="132"/>
      <c r="K98" s="132"/>
      <c r="L98" s="132"/>
      <c r="M98" s="132"/>
      <c r="N98" s="132"/>
      <c r="O98" s="132"/>
      <c r="P98" s="132"/>
      <c r="Q98" s="1"/>
      <c r="R98" s="1"/>
      <c r="S98" s="1"/>
      <c r="T98" s="1"/>
      <c r="U98" s="1"/>
      <c r="V98" s="193"/>
      <c r="W98" s="53"/>
    </row>
    <row r="99" spans="1:26" x14ac:dyDescent="0.25">
      <c r="A99" s="10"/>
      <c r="B99" s="204"/>
      <c r="C99" s="10"/>
      <c r="D99" s="235" t="s">
        <v>68</v>
      </c>
      <c r="E99" s="235"/>
      <c r="F99" s="138"/>
      <c r="G99" s="171"/>
      <c r="H99" s="138"/>
      <c r="I99" s="138"/>
      <c r="J99" s="139"/>
      <c r="K99" s="139"/>
      <c r="L99" s="139"/>
      <c r="M99" s="139"/>
      <c r="N99" s="139"/>
      <c r="O99" s="139"/>
      <c r="P99" s="139"/>
      <c r="Q99" s="10"/>
      <c r="R99" s="10"/>
      <c r="S99" s="10"/>
      <c r="T99" s="10"/>
      <c r="U99" s="10"/>
      <c r="V99" s="190"/>
      <c r="W99" s="208"/>
      <c r="X99" s="137"/>
      <c r="Y99" s="137"/>
      <c r="Z99" s="137"/>
    </row>
    <row r="100" spans="1:26" x14ac:dyDescent="0.25">
      <c r="A100" s="10"/>
      <c r="B100" s="204"/>
      <c r="C100" s="172">
        <v>783</v>
      </c>
      <c r="D100" s="236" t="s">
        <v>69</v>
      </c>
      <c r="E100" s="236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10"/>
      <c r="R100" s="10"/>
      <c r="S100" s="10"/>
      <c r="T100" s="10"/>
      <c r="U100" s="10"/>
      <c r="V100" s="190"/>
      <c r="W100" s="208"/>
      <c r="X100" s="137"/>
      <c r="Y100" s="137"/>
      <c r="Z100" s="137"/>
    </row>
    <row r="101" spans="1:26" ht="34.9" customHeight="1" x14ac:dyDescent="0.25">
      <c r="A101" s="179"/>
      <c r="B101" s="205"/>
      <c r="C101" s="180" t="s">
        <v>102</v>
      </c>
      <c r="D101" s="237" t="s">
        <v>103</v>
      </c>
      <c r="E101" s="237"/>
      <c r="F101" s="174" t="s">
        <v>88</v>
      </c>
      <c r="G101" s="175">
        <v>6.39</v>
      </c>
      <c r="H101" s="174"/>
      <c r="I101" s="174">
        <f>ROUND(G101*(H101),2)</f>
        <v>0</v>
      </c>
      <c r="J101" s="176">
        <f>ROUND(G101*(N101),2)</f>
        <v>21.15</v>
      </c>
      <c r="K101" s="177">
        <f>ROUND(G101*(O101),2)</f>
        <v>0</v>
      </c>
      <c r="L101" s="177">
        <f>ROUND(G101*(H101),2)</f>
        <v>0</v>
      </c>
      <c r="M101" s="177"/>
      <c r="N101" s="177">
        <v>3.31</v>
      </c>
      <c r="O101" s="177"/>
      <c r="P101" s="181">
        <v>3.3E-4</v>
      </c>
      <c r="Q101" s="182"/>
      <c r="R101" s="182">
        <v>3.3E-4</v>
      </c>
      <c r="S101" s="183">
        <f>ROUND(G101*(P101),3)</f>
        <v>2E-3</v>
      </c>
      <c r="T101" s="178"/>
      <c r="U101" s="178"/>
      <c r="V101" s="191"/>
      <c r="W101" s="53"/>
      <c r="Z101">
        <v>0</v>
      </c>
    </row>
    <row r="102" spans="1:26" ht="34.9" customHeight="1" x14ac:dyDescent="0.25">
      <c r="A102" s="179"/>
      <c r="B102" s="205"/>
      <c r="C102" s="180" t="s">
        <v>104</v>
      </c>
      <c r="D102" s="237" t="s">
        <v>105</v>
      </c>
      <c r="E102" s="237"/>
      <c r="F102" s="174" t="s">
        <v>88</v>
      </c>
      <c r="G102" s="175">
        <v>31.52</v>
      </c>
      <c r="H102" s="174"/>
      <c r="I102" s="174">
        <f>ROUND(G102*(H102),2)</f>
        <v>0</v>
      </c>
      <c r="J102" s="176">
        <f>ROUND(G102*(N102),2)</f>
        <v>87.94</v>
      </c>
      <c r="K102" s="177">
        <f>ROUND(G102*(O102),2)</f>
        <v>0</v>
      </c>
      <c r="L102" s="177">
        <f>ROUND(G102*(H102),2)</f>
        <v>0</v>
      </c>
      <c r="M102" s="177"/>
      <c r="N102" s="177">
        <v>2.79</v>
      </c>
      <c r="O102" s="177"/>
      <c r="P102" s="181">
        <v>3.3E-4</v>
      </c>
      <c r="Q102" s="182"/>
      <c r="R102" s="182">
        <v>3.3E-4</v>
      </c>
      <c r="S102" s="183">
        <f>ROUND(G102*(P102),3)</f>
        <v>0.01</v>
      </c>
      <c r="T102" s="178"/>
      <c r="U102" s="178"/>
      <c r="V102" s="191"/>
      <c r="W102" s="53"/>
      <c r="Z102">
        <v>0</v>
      </c>
    </row>
    <row r="103" spans="1:26" x14ac:dyDescent="0.25">
      <c r="A103" s="10"/>
      <c r="B103" s="204"/>
      <c r="C103" s="172">
        <v>783</v>
      </c>
      <c r="D103" s="236" t="s">
        <v>69</v>
      </c>
      <c r="E103" s="236"/>
      <c r="F103" s="138"/>
      <c r="G103" s="171"/>
      <c r="H103" s="138"/>
      <c r="I103" s="140">
        <f>ROUND((SUM(I100:I102))/1,2)</f>
        <v>0</v>
      </c>
      <c r="J103" s="139"/>
      <c r="K103" s="139"/>
      <c r="L103" s="139">
        <f>ROUND((SUM(L100:L102))/1,2)</f>
        <v>0</v>
      </c>
      <c r="M103" s="139">
        <f>ROUND((SUM(M100:M102))/1,2)</f>
        <v>0</v>
      </c>
      <c r="N103" s="139"/>
      <c r="O103" s="139"/>
      <c r="P103" s="184"/>
      <c r="Q103" s="1"/>
      <c r="R103" s="1"/>
      <c r="S103" s="184">
        <f>ROUND((SUM(S100:S102))/1,2)</f>
        <v>0.01</v>
      </c>
      <c r="T103" s="2"/>
      <c r="U103" s="2"/>
      <c r="V103" s="192">
        <f>ROUND((SUM(V100:V102))/1,2)</f>
        <v>0</v>
      </c>
      <c r="W103" s="53"/>
    </row>
    <row r="104" spans="1:26" x14ac:dyDescent="0.25">
      <c r="A104" s="1"/>
      <c r="B104" s="200"/>
      <c r="C104" s="1"/>
      <c r="D104" s="1"/>
      <c r="E104" s="131"/>
      <c r="F104" s="131"/>
      <c r="G104" s="165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3"/>
      <c r="W104" s="53"/>
    </row>
    <row r="105" spans="1:26" x14ac:dyDescent="0.25">
      <c r="A105" s="10"/>
      <c r="B105" s="204"/>
      <c r="C105" s="10"/>
      <c r="D105" s="235" t="s">
        <v>68</v>
      </c>
      <c r="E105" s="235"/>
      <c r="F105" s="138"/>
      <c r="G105" s="171"/>
      <c r="H105" s="138"/>
      <c r="I105" s="140">
        <f>ROUND((SUM(I99:I104))/2,2)</f>
        <v>0</v>
      </c>
      <c r="J105" s="139"/>
      <c r="K105" s="139"/>
      <c r="L105" s="139">
        <f>ROUND((SUM(L99:L104))/2,2)</f>
        <v>0</v>
      </c>
      <c r="M105" s="139">
        <f>ROUND((SUM(M99:M104))/2,2)</f>
        <v>0</v>
      </c>
      <c r="N105" s="139"/>
      <c r="O105" s="139"/>
      <c r="P105" s="184"/>
      <c r="Q105" s="1"/>
      <c r="R105" s="1"/>
      <c r="S105" s="184">
        <f>ROUND((SUM(S99:S104))/2,2)</f>
        <v>0.01</v>
      </c>
      <c r="T105" s="1"/>
      <c r="U105" s="1"/>
      <c r="V105" s="192">
        <f>ROUND((SUM(V99:V104))/2,2)</f>
        <v>0</v>
      </c>
      <c r="W105" s="53"/>
    </row>
    <row r="106" spans="1:26" x14ac:dyDescent="0.25">
      <c r="A106" s="1"/>
      <c r="B106" s="206"/>
      <c r="C106" s="185"/>
      <c r="D106" s="234" t="s">
        <v>70</v>
      </c>
      <c r="E106" s="234"/>
      <c r="F106" s="186"/>
      <c r="G106" s="187"/>
      <c r="H106" s="186"/>
      <c r="I106" s="186">
        <f>ROUND((SUM(I80:I105))/3,2)</f>
        <v>0</v>
      </c>
      <c r="J106" s="188"/>
      <c r="K106" s="188">
        <f>ROUND((SUM(K80:K105))/3,2)</f>
        <v>0</v>
      </c>
      <c r="L106" s="188">
        <f>ROUND((SUM(L80:L105))/3,2)</f>
        <v>0</v>
      </c>
      <c r="M106" s="188">
        <f>ROUND((SUM(M80:M105))/3,2)</f>
        <v>0</v>
      </c>
      <c r="N106" s="188"/>
      <c r="O106" s="188"/>
      <c r="P106" s="187"/>
      <c r="Q106" s="185"/>
      <c r="R106" s="185"/>
      <c r="S106" s="187">
        <f>ROUND((SUM(S80:S105))/3,2)</f>
        <v>0.37</v>
      </c>
      <c r="T106" s="185"/>
      <c r="U106" s="185"/>
      <c r="V106" s="194">
        <f>ROUND((SUM(V80:V105))/3,2)</f>
        <v>0</v>
      </c>
      <c r="W106" s="53"/>
      <c r="Z106">
        <f>(SUM(Z80:Z105))</f>
        <v>0</v>
      </c>
    </row>
  </sheetData>
  <mergeCells count="71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48:H48"/>
    <mergeCell ref="B49:I49"/>
    <mergeCell ref="F25:H25"/>
    <mergeCell ref="F26:H26"/>
    <mergeCell ref="F27:H27"/>
    <mergeCell ref="F28:G28"/>
    <mergeCell ref="F29:G29"/>
    <mergeCell ref="F30:G30"/>
    <mergeCell ref="H1:I1"/>
    <mergeCell ref="B71:E71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D82:E82"/>
    <mergeCell ref="B62:D62"/>
    <mergeCell ref="B63:D63"/>
    <mergeCell ref="B65:D65"/>
    <mergeCell ref="B69:V69"/>
    <mergeCell ref="B72:E72"/>
    <mergeCell ref="B73:E73"/>
    <mergeCell ref="I71:P71"/>
    <mergeCell ref="D80:E80"/>
    <mergeCell ref="D81:E81"/>
    <mergeCell ref="D97:E97"/>
    <mergeCell ref="D83:E83"/>
    <mergeCell ref="D84:E84"/>
    <mergeCell ref="D85:E85"/>
    <mergeCell ref="D86:E86"/>
    <mergeCell ref="D87:E87"/>
    <mergeCell ref="D89:E89"/>
    <mergeCell ref="D90:E90"/>
    <mergeCell ref="D91:E91"/>
    <mergeCell ref="D93:E93"/>
    <mergeCell ref="D94:E94"/>
    <mergeCell ref="D95:E95"/>
    <mergeCell ref="D106:E106"/>
    <mergeCell ref="D99:E99"/>
    <mergeCell ref="D100:E100"/>
    <mergeCell ref="D101:E101"/>
    <mergeCell ref="D102:E102"/>
    <mergeCell ref="D103:E103"/>
    <mergeCell ref="D105:E105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9:B79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Úprava interiéru MŠ Rudlov / 108 Izolácia</oddHeader>
    <oddFooter>&amp;RStrana &amp;P z &amp;N    &amp;L&amp;7Spracované systémom Systematic® Kalkulus, tel.: 051 77 10 585</oddFooter>
  </headerFooter>
  <rowBreaks count="2" manualBreakCount="2">
    <brk id="40" max="16383" man="1"/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4"/>
  <sheetViews>
    <sheetView workbookViewId="0">
      <pane ySplit="1" topLeftCell="A94" activePane="bottomLeft" state="frozen"/>
      <selection pane="bottomLeft" activeCell="H83" sqref="H83:H111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300" t="s">
        <v>19</v>
      </c>
      <c r="C1" s="253"/>
      <c r="D1" s="12"/>
      <c r="E1" s="301" t="s">
        <v>0</v>
      </c>
      <c r="F1" s="302"/>
      <c r="G1" s="13"/>
      <c r="H1" s="252" t="s">
        <v>71</v>
      </c>
      <c r="I1" s="253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303" t="s">
        <v>19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  <c r="R2" s="305"/>
      <c r="S2" s="305"/>
      <c r="T2" s="305"/>
      <c r="U2" s="305"/>
      <c r="V2" s="306"/>
      <c r="W2" s="53"/>
    </row>
    <row r="3" spans="1:23" ht="18" customHeight="1" x14ac:dyDescent="0.25">
      <c r="A3" s="15"/>
      <c r="B3" s="307" t="s">
        <v>1</v>
      </c>
      <c r="C3" s="308"/>
      <c r="D3" s="308"/>
      <c r="E3" s="308"/>
      <c r="F3" s="308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10"/>
      <c r="W3" s="53"/>
    </row>
    <row r="4" spans="1:23" ht="18" customHeight="1" x14ac:dyDescent="0.25">
      <c r="A4" s="15"/>
      <c r="B4" s="43" t="s">
        <v>187</v>
      </c>
      <c r="C4" s="32"/>
      <c r="D4" s="25"/>
      <c r="E4" s="25"/>
      <c r="F4" s="44" t="s">
        <v>21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23</v>
      </c>
      <c r="C6" s="32"/>
      <c r="D6" s="44" t="s">
        <v>24</v>
      </c>
      <c r="E6" s="25"/>
      <c r="F6" s="44" t="s">
        <v>25</v>
      </c>
      <c r="G6" s="44" t="s">
        <v>26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311" t="s">
        <v>27</v>
      </c>
      <c r="C7" s="312"/>
      <c r="D7" s="312"/>
      <c r="E7" s="312"/>
      <c r="F7" s="312"/>
      <c r="G7" s="312"/>
      <c r="H7" s="313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30</v>
      </c>
      <c r="C8" s="46"/>
      <c r="D8" s="28"/>
      <c r="E8" s="28"/>
      <c r="F8" s="50" t="s">
        <v>31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91" t="s">
        <v>28</v>
      </c>
      <c r="C9" s="292"/>
      <c r="D9" s="292"/>
      <c r="E9" s="292"/>
      <c r="F9" s="292"/>
      <c r="G9" s="292"/>
      <c r="H9" s="293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30</v>
      </c>
      <c r="C10" s="32"/>
      <c r="D10" s="25"/>
      <c r="E10" s="25"/>
      <c r="F10" s="44" t="s">
        <v>31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91" t="s">
        <v>29</v>
      </c>
      <c r="C11" s="292"/>
      <c r="D11" s="292"/>
      <c r="E11" s="292"/>
      <c r="F11" s="292"/>
      <c r="G11" s="292"/>
      <c r="H11" s="293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30</v>
      </c>
      <c r="C12" s="32"/>
      <c r="D12" s="25"/>
      <c r="E12" s="25"/>
      <c r="F12" s="44" t="s">
        <v>31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53</v>
      </c>
      <c r="D14" s="61" t="s">
        <v>54</v>
      </c>
      <c r="E14" s="66" t="s">
        <v>55</v>
      </c>
      <c r="F14" s="294" t="s">
        <v>37</v>
      </c>
      <c r="G14" s="295"/>
      <c r="H14" s="286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32</v>
      </c>
      <c r="C15" s="63">
        <f>'SO 14763'!E59</f>
        <v>0</v>
      </c>
      <c r="D15" s="58">
        <f>'SO 14763'!F59</f>
        <v>0</v>
      </c>
      <c r="E15" s="67">
        <f>'SO 14763'!G59</f>
        <v>0</v>
      </c>
      <c r="F15" s="296" t="s">
        <v>38</v>
      </c>
      <c r="G15" s="288"/>
      <c r="H15" s="27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33</v>
      </c>
      <c r="C16" s="92">
        <f>'SO 14763'!E64</f>
        <v>0</v>
      </c>
      <c r="D16" s="93">
        <f>'SO 14763'!F64</f>
        <v>0</v>
      </c>
      <c r="E16" s="94">
        <f>'SO 14763'!G64</f>
        <v>0</v>
      </c>
      <c r="F16" s="297" t="s">
        <v>39</v>
      </c>
      <c r="G16" s="288"/>
      <c r="H16" s="271"/>
      <c r="I16" s="25"/>
      <c r="J16" s="25"/>
      <c r="K16" s="26"/>
      <c r="L16" s="26"/>
      <c r="M16" s="26"/>
      <c r="N16" s="26"/>
      <c r="O16" s="74"/>
      <c r="P16" s="83">
        <f>(SUM(Z81:Z113))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34</v>
      </c>
      <c r="C17" s="63"/>
      <c r="D17" s="58"/>
      <c r="E17" s="67"/>
      <c r="F17" s="298" t="s">
        <v>40</v>
      </c>
      <c r="G17" s="288"/>
      <c r="H17" s="27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35</v>
      </c>
      <c r="C18" s="64"/>
      <c r="D18" s="59"/>
      <c r="E18" s="68"/>
      <c r="F18" s="299"/>
      <c r="G18" s="290"/>
      <c r="H18" s="27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36</v>
      </c>
      <c r="C19" s="65"/>
      <c r="D19" s="60"/>
      <c r="E19" s="69">
        <f>SUM(E15:E18)</f>
        <v>0</v>
      </c>
      <c r="F19" s="283" t="s">
        <v>36</v>
      </c>
      <c r="G19" s="270"/>
      <c r="H19" s="284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46</v>
      </c>
      <c r="C20" s="57"/>
      <c r="D20" s="95"/>
      <c r="E20" s="96"/>
      <c r="F20" s="272" t="s">
        <v>46</v>
      </c>
      <c r="G20" s="285"/>
      <c r="H20" s="286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47</v>
      </c>
      <c r="C21" s="51"/>
      <c r="D21" s="91"/>
      <c r="E21" s="70">
        <f>((E15*U22*0)+(E16*V22*0)+(E17*W22*0))/100</f>
        <v>0</v>
      </c>
      <c r="F21" s="287" t="s">
        <v>50</v>
      </c>
      <c r="G21" s="288"/>
      <c r="H21" s="27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48</v>
      </c>
      <c r="C22" s="34"/>
      <c r="D22" s="72"/>
      <c r="E22" s="71">
        <f>((E15*U23*0)+(E16*V23*0)+(E17*W23*0))/100</f>
        <v>0</v>
      </c>
      <c r="F22" s="287" t="s">
        <v>51</v>
      </c>
      <c r="G22" s="288"/>
      <c r="H22" s="27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49</v>
      </c>
      <c r="C23" s="34"/>
      <c r="D23" s="72"/>
      <c r="E23" s="71">
        <f>((E15*U24*0)+(E16*V24*0)+(E17*W24*0))/100</f>
        <v>0</v>
      </c>
      <c r="F23" s="287" t="s">
        <v>52</v>
      </c>
      <c r="G23" s="288"/>
      <c r="H23" s="27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9"/>
      <c r="G24" s="290"/>
      <c r="H24" s="27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69" t="s">
        <v>36</v>
      </c>
      <c r="G25" s="270"/>
      <c r="H25" s="27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58</v>
      </c>
      <c r="C26" s="98"/>
      <c r="D26" s="100"/>
      <c r="E26" s="106"/>
      <c r="F26" s="272" t="s">
        <v>41</v>
      </c>
      <c r="G26" s="273"/>
      <c r="H26" s="274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5" t="s">
        <v>42</v>
      </c>
      <c r="G27" s="258"/>
      <c r="H27" s="276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7" t="s">
        <v>43</v>
      </c>
      <c r="G28" s="278"/>
      <c r="H28" s="209">
        <f>P27-SUM('SO 14763'!K81:'SO 14763'!K113)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79" t="s">
        <v>44</v>
      </c>
      <c r="G29" s="280"/>
      <c r="H29" s="33">
        <f>SUM('SO 14763'!K81:'SO 14763'!K113)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1" t="s">
        <v>45</v>
      </c>
      <c r="G30" s="282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8"/>
      <c r="G31" s="259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56</v>
      </c>
      <c r="C32" s="102"/>
      <c r="D32" s="19"/>
      <c r="E32" s="111" t="s">
        <v>57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62" t="s">
        <v>0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4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195"/>
      <c r="B46" s="238" t="s">
        <v>27</v>
      </c>
      <c r="C46" s="239"/>
      <c r="D46" s="239"/>
      <c r="E46" s="240"/>
      <c r="F46" s="265" t="s">
        <v>24</v>
      </c>
      <c r="G46" s="239"/>
      <c r="H46" s="240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195"/>
      <c r="B47" s="238" t="s">
        <v>28</v>
      </c>
      <c r="C47" s="239"/>
      <c r="D47" s="239"/>
      <c r="E47" s="240"/>
      <c r="F47" s="265" t="s">
        <v>22</v>
      </c>
      <c r="G47" s="239"/>
      <c r="H47" s="240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195"/>
      <c r="B48" s="238" t="s">
        <v>29</v>
      </c>
      <c r="C48" s="239"/>
      <c r="D48" s="239"/>
      <c r="E48" s="240"/>
      <c r="F48" s="265" t="s">
        <v>62</v>
      </c>
      <c r="G48" s="239"/>
      <c r="H48" s="240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6" t="s">
        <v>1</v>
      </c>
      <c r="C49" s="267"/>
      <c r="D49" s="267"/>
      <c r="E49" s="267"/>
      <c r="F49" s="267"/>
      <c r="G49" s="267"/>
      <c r="H49" s="267"/>
      <c r="I49" s="26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187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0" t="s">
        <v>59</v>
      </c>
      <c r="C54" s="261"/>
      <c r="D54" s="128"/>
      <c r="E54" s="128" t="s">
        <v>53</v>
      </c>
      <c r="F54" s="128" t="s">
        <v>54</v>
      </c>
      <c r="G54" s="128" t="s">
        <v>36</v>
      </c>
      <c r="H54" s="128" t="s">
        <v>60</v>
      </c>
      <c r="I54" s="128" t="s">
        <v>61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7" t="s">
        <v>64</v>
      </c>
      <c r="C55" s="244"/>
      <c r="D55" s="244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45" t="s">
        <v>65</v>
      </c>
      <c r="C56" s="246"/>
      <c r="D56" s="246"/>
      <c r="E56" s="138">
        <f>'SO 14763'!L89</f>
        <v>0</v>
      </c>
      <c r="F56" s="138">
        <f>'SO 14763'!M89</f>
        <v>0</v>
      </c>
      <c r="G56" s="138">
        <f>'SO 14763'!I89</f>
        <v>0</v>
      </c>
      <c r="H56" s="139">
        <f>'SO 14763'!S89</f>
        <v>2.81</v>
      </c>
      <c r="I56" s="139">
        <f>'SO 14763'!V89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45" t="s">
        <v>66</v>
      </c>
      <c r="C57" s="246"/>
      <c r="D57" s="246"/>
      <c r="E57" s="138">
        <f>'SO 14763'!L93</f>
        <v>0</v>
      </c>
      <c r="F57" s="138">
        <f>'SO 14763'!M93</f>
        <v>0</v>
      </c>
      <c r="G57" s="138">
        <f>'SO 14763'!I93</f>
        <v>0</v>
      </c>
      <c r="H57" s="139">
        <f>'SO 14763'!S93</f>
        <v>0</v>
      </c>
      <c r="I57" s="139">
        <f>'SO 14763'!V93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0"/>
      <c r="B58" s="245" t="s">
        <v>67</v>
      </c>
      <c r="C58" s="246"/>
      <c r="D58" s="246"/>
      <c r="E58" s="138">
        <f>'SO 14763'!L97</f>
        <v>0</v>
      </c>
      <c r="F58" s="138">
        <f>'SO 14763'!M97</f>
        <v>0</v>
      </c>
      <c r="G58" s="138">
        <f>'SO 14763'!I97</f>
        <v>0</v>
      </c>
      <c r="H58" s="139">
        <f>'SO 14763'!S97</f>
        <v>0</v>
      </c>
      <c r="I58" s="139">
        <f>'SO 14763'!V97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8"/>
      <c r="X58" s="137"/>
      <c r="Y58" s="137"/>
      <c r="Z58" s="137"/>
    </row>
    <row r="59" spans="1:26" x14ac:dyDescent="0.25">
      <c r="A59" s="10"/>
      <c r="B59" s="247" t="s">
        <v>64</v>
      </c>
      <c r="C59" s="235"/>
      <c r="D59" s="235"/>
      <c r="E59" s="140">
        <f>'SO 14763'!L99</f>
        <v>0</v>
      </c>
      <c r="F59" s="140">
        <f>'SO 14763'!M99</f>
        <v>0</v>
      </c>
      <c r="G59" s="140">
        <f>'SO 14763'!I99</f>
        <v>0</v>
      </c>
      <c r="H59" s="141">
        <f>'SO 14763'!S99</f>
        <v>2.81</v>
      </c>
      <c r="I59" s="141">
        <f>'SO 14763'!V99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08"/>
      <c r="X59" s="137"/>
      <c r="Y59" s="137"/>
      <c r="Z59" s="137"/>
    </row>
    <row r="60" spans="1:26" x14ac:dyDescent="0.25">
      <c r="A60" s="1"/>
      <c r="B60" s="200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3"/>
    </row>
    <row r="61" spans="1:26" x14ac:dyDescent="0.25">
      <c r="A61" s="10"/>
      <c r="B61" s="247" t="s">
        <v>68</v>
      </c>
      <c r="C61" s="235"/>
      <c r="D61" s="235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08"/>
      <c r="X61" s="137"/>
      <c r="Y61" s="137"/>
      <c r="Z61" s="137"/>
    </row>
    <row r="62" spans="1:26" x14ac:dyDescent="0.25">
      <c r="A62" s="10"/>
      <c r="B62" s="245" t="s">
        <v>109</v>
      </c>
      <c r="C62" s="246"/>
      <c r="D62" s="246"/>
      <c r="E62" s="138">
        <f>'SO 14763'!L106</f>
        <v>0</v>
      </c>
      <c r="F62" s="138">
        <f>'SO 14763'!M106</f>
        <v>0</v>
      </c>
      <c r="G62" s="138">
        <f>'SO 14763'!I106</f>
        <v>0</v>
      </c>
      <c r="H62" s="139">
        <f>'SO 14763'!S106</f>
        <v>0.37</v>
      </c>
      <c r="I62" s="139">
        <f>'SO 14763'!V106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8"/>
      <c r="X62" s="137"/>
      <c r="Y62" s="137"/>
      <c r="Z62" s="137"/>
    </row>
    <row r="63" spans="1:26" x14ac:dyDescent="0.25">
      <c r="A63" s="10"/>
      <c r="B63" s="245" t="s">
        <v>69</v>
      </c>
      <c r="C63" s="246"/>
      <c r="D63" s="246"/>
      <c r="E63" s="138">
        <f>'SO 14763'!L111</f>
        <v>0</v>
      </c>
      <c r="F63" s="138">
        <f>'SO 14763'!M111</f>
        <v>0</v>
      </c>
      <c r="G63" s="138">
        <f>'SO 14763'!I111</f>
        <v>0</v>
      </c>
      <c r="H63" s="139">
        <f>'SO 14763'!S111</f>
        <v>0.02</v>
      </c>
      <c r="I63" s="139">
        <f>'SO 14763'!V111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8"/>
      <c r="X63" s="137"/>
      <c r="Y63" s="137"/>
      <c r="Z63" s="137"/>
    </row>
    <row r="64" spans="1:26" x14ac:dyDescent="0.25">
      <c r="A64" s="10"/>
      <c r="B64" s="247" t="s">
        <v>68</v>
      </c>
      <c r="C64" s="235"/>
      <c r="D64" s="235"/>
      <c r="E64" s="140">
        <f>'SO 14763'!L113</f>
        <v>0</v>
      </c>
      <c r="F64" s="140">
        <f>'SO 14763'!M113</f>
        <v>0</v>
      </c>
      <c r="G64" s="140">
        <f>'SO 14763'!I113</f>
        <v>0</v>
      </c>
      <c r="H64" s="141">
        <f>'SO 14763'!S113</f>
        <v>0.39</v>
      </c>
      <c r="I64" s="141">
        <f>'SO 14763'!V113</f>
        <v>0</v>
      </c>
      <c r="J64" s="141"/>
      <c r="K64" s="141"/>
      <c r="L64" s="141"/>
      <c r="M64" s="141"/>
      <c r="N64" s="141"/>
      <c r="O64" s="141"/>
      <c r="P64" s="141"/>
      <c r="Q64" s="137"/>
      <c r="R64" s="137"/>
      <c r="S64" s="137"/>
      <c r="T64" s="137"/>
      <c r="U64" s="137"/>
      <c r="V64" s="150"/>
      <c r="W64" s="208"/>
      <c r="X64" s="137"/>
      <c r="Y64" s="137"/>
      <c r="Z64" s="137"/>
    </row>
    <row r="65" spans="1:26" x14ac:dyDescent="0.25">
      <c r="A65" s="1"/>
      <c r="B65" s="200"/>
      <c r="C65" s="1"/>
      <c r="D65" s="1"/>
      <c r="E65" s="131"/>
      <c r="F65" s="131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V65" s="151"/>
      <c r="W65" s="53"/>
    </row>
    <row r="66" spans="1:26" x14ac:dyDescent="0.25">
      <c r="A66" s="142"/>
      <c r="B66" s="248" t="s">
        <v>70</v>
      </c>
      <c r="C66" s="249"/>
      <c r="D66" s="249"/>
      <c r="E66" s="144">
        <f>'SO 14763'!L114</f>
        <v>0</v>
      </c>
      <c r="F66" s="144">
        <f>'SO 14763'!M114</f>
        <v>0</v>
      </c>
      <c r="G66" s="144">
        <f>'SO 14763'!I114</f>
        <v>0</v>
      </c>
      <c r="H66" s="145">
        <f>'SO 14763'!S114</f>
        <v>3.2</v>
      </c>
      <c r="I66" s="145">
        <f>'SO 14763'!V114</f>
        <v>0</v>
      </c>
      <c r="J66" s="146"/>
      <c r="K66" s="146"/>
      <c r="L66" s="146"/>
      <c r="M66" s="146"/>
      <c r="N66" s="146"/>
      <c r="O66" s="146"/>
      <c r="P66" s="146"/>
      <c r="Q66" s="147"/>
      <c r="R66" s="147"/>
      <c r="S66" s="147"/>
      <c r="T66" s="147"/>
      <c r="U66" s="147"/>
      <c r="V66" s="152"/>
      <c r="W66" s="208"/>
      <c r="X66" s="143"/>
      <c r="Y66" s="143"/>
      <c r="Z66" s="143"/>
    </row>
    <row r="67" spans="1:26" x14ac:dyDescent="0.25">
      <c r="A67" s="15"/>
      <c r="B67" s="42"/>
      <c r="C67" s="3"/>
      <c r="D67" s="3"/>
      <c r="E67" s="14"/>
      <c r="F67" s="14"/>
      <c r="G67" s="14"/>
      <c r="H67" s="153"/>
      <c r="I67" s="153"/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x14ac:dyDescent="0.25">
      <c r="A68" s="15"/>
      <c r="B68" s="42"/>
      <c r="C68" s="3"/>
      <c r="D68" s="3"/>
      <c r="E68" s="14"/>
      <c r="F68" s="14"/>
      <c r="G68" s="14"/>
      <c r="H68" s="153"/>
      <c r="I68" s="153"/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x14ac:dyDescent="0.25">
      <c r="A69" s="15"/>
      <c r="B69" s="38"/>
      <c r="C69" s="8"/>
      <c r="D69" s="8"/>
      <c r="E69" s="27"/>
      <c r="F69" s="27"/>
      <c r="G69" s="27"/>
      <c r="H69" s="154"/>
      <c r="I69" s="154"/>
      <c r="J69" s="154"/>
      <c r="K69" s="154"/>
      <c r="L69" s="154"/>
      <c r="M69" s="154"/>
      <c r="N69" s="154"/>
      <c r="O69" s="154"/>
      <c r="P69" s="154"/>
      <c r="Q69" s="16"/>
      <c r="R69" s="16"/>
      <c r="S69" s="16"/>
      <c r="T69" s="16"/>
      <c r="U69" s="16"/>
      <c r="V69" s="16"/>
      <c r="W69" s="53"/>
    </row>
    <row r="70" spans="1:26" ht="34.9" customHeight="1" x14ac:dyDescent="0.25">
      <c r="A70" s="1"/>
      <c r="B70" s="250" t="s">
        <v>71</v>
      </c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53"/>
    </row>
    <row r="71" spans="1:26" x14ac:dyDescent="0.25">
      <c r="A71" s="15"/>
      <c r="B71" s="97"/>
      <c r="C71" s="19"/>
      <c r="D71" s="19"/>
      <c r="E71" s="99"/>
      <c r="F71" s="99"/>
      <c r="G71" s="99"/>
      <c r="H71" s="168"/>
      <c r="I71" s="168"/>
      <c r="J71" s="168"/>
      <c r="K71" s="168"/>
      <c r="L71" s="168"/>
      <c r="M71" s="168"/>
      <c r="N71" s="168"/>
      <c r="O71" s="168"/>
      <c r="P71" s="168"/>
      <c r="Q71" s="20"/>
      <c r="R71" s="20"/>
      <c r="S71" s="20"/>
      <c r="T71" s="20"/>
      <c r="U71" s="20"/>
      <c r="V71" s="20"/>
      <c r="W71" s="53"/>
    </row>
    <row r="72" spans="1:26" ht="19.899999999999999" customHeight="1" x14ac:dyDescent="0.25">
      <c r="A72" s="195"/>
      <c r="B72" s="254" t="s">
        <v>27</v>
      </c>
      <c r="C72" s="255"/>
      <c r="D72" s="255"/>
      <c r="E72" s="256"/>
      <c r="F72" s="166"/>
      <c r="G72" s="166"/>
      <c r="H72" s="167" t="s">
        <v>82</v>
      </c>
      <c r="I72" s="241" t="s">
        <v>83</v>
      </c>
      <c r="J72" s="242"/>
      <c r="K72" s="242"/>
      <c r="L72" s="242"/>
      <c r="M72" s="242"/>
      <c r="N72" s="242"/>
      <c r="O72" s="242"/>
      <c r="P72" s="243"/>
      <c r="Q72" s="18"/>
      <c r="R72" s="18"/>
      <c r="S72" s="18"/>
      <c r="T72" s="18"/>
      <c r="U72" s="18"/>
      <c r="V72" s="18"/>
      <c r="W72" s="53"/>
    </row>
    <row r="73" spans="1:26" ht="19.899999999999999" customHeight="1" x14ac:dyDescent="0.25">
      <c r="A73" s="195"/>
      <c r="B73" s="238" t="s">
        <v>28</v>
      </c>
      <c r="C73" s="239"/>
      <c r="D73" s="239"/>
      <c r="E73" s="240"/>
      <c r="F73" s="162"/>
      <c r="G73" s="162"/>
      <c r="H73" s="163" t="s">
        <v>22</v>
      </c>
      <c r="I73" s="16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95"/>
      <c r="B74" s="238" t="s">
        <v>29</v>
      </c>
      <c r="C74" s="239"/>
      <c r="D74" s="239"/>
      <c r="E74" s="240"/>
      <c r="F74" s="162"/>
      <c r="G74" s="162"/>
      <c r="H74" s="163" t="s">
        <v>84</v>
      </c>
      <c r="I74" s="163" t="s">
        <v>26</v>
      </c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199" t="s">
        <v>85</v>
      </c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5"/>
      <c r="B76" s="199" t="s">
        <v>187</v>
      </c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42"/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42"/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201" t="s">
        <v>63</v>
      </c>
      <c r="C79" s="164"/>
      <c r="D79" s="164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x14ac:dyDescent="0.25">
      <c r="A80" s="2"/>
      <c r="B80" s="202" t="s">
        <v>72</v>
      </c>
      <c r="C80" s="128" t="s">
        <v>73</v>
      </c>
      <c r="D80" s="128" t="s">
        <v>74</v>
      </c>
      <c r="E80" s="155"/>
      <c r="F80" s="155" t="s">
        <v>75</v>
      </c>
      <c r="G80" s="155" t="s">
        <v>76</v>
      </c>
      <c r="H80" s="156" t="s">
        <v>77</v>
      </c>
      <c r="I80" s="156" t="s">
        <v>78</v>
      </c>
      <c r="J80" s="156"/>
      <c r="K80" s="156"/>
      <c r="L80" s="156"/>
      <c r="M80" s="156"/>
      <c r="N80" s="156"/>
      <c r="O80" s="156"/>
      <c r="P80" s="156" t="s">
        <v>79</v>
      </c>
      <c r="Q80" s="157"/>
      <c r="R80" s="157"/>
      <c r="S80" s="128" t="s">
        <v>80</v>
      </c>
      <c r="T80" s="158"/>
      <c r="U80" s="158"/>
      <c r="V80" s="128" t="s">
        <v>81</v>
      </c>
      <c r="W80" s="53"/>
    </row>
    <row r="81" spans="1:26" x14ac:dyDescent="0.25">
      <c r="A81" s="10"/>
      <c r="B81" s="203"/>
      <c r="C81" s="169"/>
      <c r="D81" s="244" t="s">
        <v>64</v>
      </c>
      <c r="E81" s="244"/>
      <c r="F81" s="134"/>
      <c r="G81" s="170"/>
      <c r="H81" s="134"/>
      <c r="I81" s="134"/>
      <c r="J81" s="135"/>
      <c r="K81" s="135"/>
      <c r="L81" s="135"/>
      <c r="M81" s="135"/>
      <c r="N81" s="135"/>
      <c r="O81" s="135"/>
      <c r="P81" s="135"/>
      <c r="Q81" s="133"/>
      <c r="R81" s="133"/>
      <c r="S81" s="133"/>
      <c r="T81" s="133"/>
      <c r="U81" s="133"/>
      <c r="V81" s="189"/>
      <c r="W81" s="208"/>
      <c r="X81" s="137"/>
      <c r="Y81" s="137"/>
      <c r="Z81" s="137"/>
    </row>
    <row r="82" spans="1:26" x14ac:dyDescent="0.25">
      <c r="A82" s="10"/>
      <c r="B82" s="204"/>
      <c r="C82" s="172">
        <v>6</v>
      </c>
      <c r="D82" s="236" t="s">
        <v>65</v>
      </c>
      <c r="E82" s="236"/>
      <c r="F82" s="138"/>
      <c r="G82" s="171"/>
      <c r="H82" s="138"/>
      <c r="I82" s="138"/>
      <c r="J82" s="139"/>
      <c r="K82" s="139"/>
      <c r="L82" s="139"/>
      <c r="M82" s="139"/>
      <c r="N82" s="139"/>
      <c r="O82" s="139"/>
      <c r="P82" s="139"/>
      <c r="Q82" s="10"/>
      <c r="R82" s="10"/>
      <c r="S82" s="10"/>
      <c r="T82" s="10"/>
      <c r="U82" s="10"/>
      <c r="V82" s="190"/>
      <c r="W82" s="208"/>
      <c r="X82" s="137"/>
      <c r="Y82" s="137"/>
      <c r="Z82" s="137"/>
    </row>
    <row r="83" spans="1:26" ht="34.9" customHeight="1" x14ac:dyDescent="0.25">
      <c r="A83" s="179"/>
      <c r="B83" s="205"/>
      <c r="C83" s="180" t="s">
        <v>86</v>
      </c>
      <c r="D83" s="237" t="s">
        <v>188</v>
      </c>
      <c r="E83" s="237"/>
      <c r="F83" s="174" t="s">
        <v>88</v>
      </c>
      <c r="G83" s="175">
        <v>23</v>
      </c>
      <c r="H83" s="174"/>
      <c r="I83" s="174">
        <f t="shared" ref="I83:I88" si="0">ROUND(G83*(H83),2)</f>
        <v>0</v>
      </c>
      <c r="J83" s="176">
        <f t="shared" ref="J83:J88" si="1">ROUND(G83*(N83),2)</f>
        <v>38.64</v>
      </c>
      <c r="K83" s="177">
        <f t="shared" ref="K83:K88" si="2">ROUND(G83*(O83),2)</f>
        <v>0</v>
      </c>
      <c r="L83" s="177">
        <f t="shared" ref="L83:L88" si="3">ROUND(G83*(H83),2)</f>
        <v>0</v>
      </c>
      <c r="M83" s="177"/>
      <c r="N83" s="177">
        <v>1.6800000000000002</v>
      </c>
      <c r="O83" s="177"/>
      <c r="P83" s="181">
        <v>2.9999999999999997E-4</v>
      </c>
      <c r="Q83" s="182"/>
      <c r="R83" s="182">
        <v>2.9999999999999997E-4</v>
      </c>
      <c r="S83" s="183">
        <f t="shared" ref="S83:S88" si="4">ROUND(G83*(P83),3)</f>
        <v>7.0000000000000001E-3</v>
      </c>
      <c r="T83" s="178"/>
      <c r="U83" s="178"/>
      <c r="V83" s="191"/>
      <c r="W83" s="53"/>
      <c r="Z83">
        <v>0</v>
      </c>
    </row>
    <row r="84" spans="1:26" ht="34.9" customHeight="1" x14ac:dyDescent="0.25">
      <c r="A84" s="179"/>
      <c r="B84" s="205"/>
      <c r="C84" s="180" t="s">
        <v>89</v>
      </c>
      <c r="D84" s="237" t="s">
        <v>90</v>
      </c>
      <c r="E84" s="237"/>
      <c r="F84" s="174" t="s">
        <v>88</v>
      </c>
      <c r="G84" s="175">
        <v>23</v>
      </c>
      <c r="H84" s="174"/>
      <c r="I84" s="174">
        <f t="shared" si="0"/>
        <v>0</v>
      </c>
      <c r="J84" s="176">
        <f t="shared" si="1"/>
        <v>195.04</v>
      </c>
      <c r="K84" s="177">
        <f t="shared" si="2"/>
        <v>0</v>
      </c>
      <c r="L84" s="177">
        <f t="shared" si="3"/>
        <v>0</v>
      </c>
      <c r="M84" s="177"/>
      <c r="N84" s="177">
        <v>8.48</v>
      </c>
      <c r="O84" s="177"/>
      <c r="P84" s="181">
        <v>6.6E-3</v>
      </c>
      <c r="Q84" s="182"/>
      <c r="R84" s="182">
        <v>6.6E-3</v>
      </c>
      <c r="S84" s="183">
        <f t="shared" si="4"/>
        <v>0.152</v>
      </c>
      <c r="T84" s="178"/>
      <c r="U84" s="178"/>
      <c r="V84" s="191"/>
      <c r="W84" s="53"/>
      <c r="Z84">
        <v>0</v>
      </c>
    </row>
    <row r="85" spans="1:26" ht="34.9" customHeight="1" x14ac:dyDescent="0.25">
      <c r="A85" s="179"/>
      <c r="B85" s="205"/>
      <c r="C85" s="180" t="s">
        <v>91</v>
      </c>
      <c r="D85" s="237" t="s">
        <v>92</v>
      </c>
      <c r="E85" s="237"/>
      <c r="F85" s="174" t="s">
        <v>88</v>
      </c>
      <c r="G85" s="175">
        <v>30</v>
      </c>
      <c r="H85" s="174"/>
      <c r="I85" s="174">
        <f t="shared" si="0"/>
        <v>0</v>
      </c>
      <c r="J85" s="176">
        <f t="shared" si="1"/>
        <v>25.2</v>
      </c>
      <c r="K85" s="177">
        <f t="shared" si="2"/>
        <v>0</v>
      </c>
      <c r="L85" s="177">
        <f t="shared" si="3"/>
        <v>0</v>
      </c>
      <c r="M85" s="177"/>
      <c r="N85" s="177">
        <v>0.84</v>
      </c>
      <c r="O85" s="177"/>
      <c r="P85" s="181">
        <v>5.2999999999999998E-4</v>
      </c>
      <c r="Q85" s="182"/>
      <c r="R85" s="182">
        <v>5.2999999999999998E-4</v>
      </c>
      <c r="S85" s="183">
        <f t="shared" si="4"/>
        <v>1.6E-2</v>
      </c>
      <c r="T85" s="178"/>
      <c r="U85" s="178"/>
      <c r="V85" s="191"/>
      <c r="W85" s="53"/>
      <c r="Z85">
        <v>0</v>
      </c>
    </row>
    <row r="86" spans="1:26" ht="34.9" customHeight="1" x14ac:dyDescent="0.25">
      <c r="A86" s="179"/>
      <c r="B86" s="205"/>
      <c r="C86" s="180" t="s">
        <v>93</v>
      </c>
      <c r="D86" s="237" t="s">
        <v>94</v>
      </c>
      <c r="E86" s="237"/>
      <c r="F86" s="174" t="s">
        <v>88</v>
      </c>
      <c r="G86" s="175">
        <v>30</v>
      </c>
      <c r="H86" s="174"/>
      <c r="I86" s="174">
        <f t="shared" si="0"/>
        <v>0</v>
      </c>
      <c r="J86" s="176">
        <f t="shared" si="1"/>
        <v>153.30000000000001</v>
      </c>
      <c r="K86" s="177">
        <f t="shared" si="2"/>
        <v>0</v>
      </c>
      <c r="L86" s="177">
        <f t="shared" si="3"/>
        <v>0</v>
      </c>
      <c r="M86" s="177"/>
      <c r="N86" s="177">
        <v>5.1100000000000003</v>
      </c>
      <c r="O86" s="177"/>
      <c r="P86" s="181">
        <v>6.0000000000000001E-3</v>
      </c>
      <c r="Q86" s="182"/>
      <c r="R86" s="182">
        <v>6.0000000000000001E-3</v>
      </c>
      <c r="S86" s="183">
        <f t="shared" si="4"/>
        <v>0.18</v>
      </c>
      <c r="T86" s="178"/>
      <c r="U86" s="178"/>
      <c r="V86" s="191"/>
      <c r="W86" s="53"/>
      <c r="Z86">
        <v>0</v>
      </c>
    </row>
    <row r="87" spans="1:26" ht="25.15" customHeight="1" x14ac:dyDescent="0.25">
      <c r="A87" s="179"/>
      <c r="B87" s="205"/>
      <c r="C87" s="180" t="s">
        <v>95</v>
      </c>
      <c r="D87" s="237" t="s">
        <v>96</v>
      </c>
      <c r="E87" s="237"/>
      <c r="F87" s="174" t="s">
        <v>88</v>
      </c>
      <c r="G87" s="175">
        <v>53</v>
      </c>
      <c r="H87" s="174"/>
      <c r="I87" s="174">
        <f t="shared" si="0"/>
        <v>0</v>
      </c>
      <c r="J87" s="176">
        <f t="shared" si="1"/>
        <v>344.5</v>
      </c>
      <c r="K87" s="177">
        <f t="shared" si="2"/>
        <v>0</v>
      </c>
      <c r="L87" s="177">
        <f t="shared" si="3"/>
        <v>0</v>
      </c>
      <c r="M87" s="177"/>
      <c r="N87" s="177">
        <v>6.5</v>
      </c>
      <c r="O87" s="177"/>
      <c r="P87" s="181">
        <v>2.8800000000000002E-3</v>
      </c>
      <c r="Q87" s="182"/>
      <c r="R87" s="182">
        <v>2.8800000000000002E-3</v>
      </c>
      <c r="S87" s="183">
        <f t="shared" si="4"/>
        <v>0.153</v>
      </c>
      <c r="T87" s="178"/>
      <c r="U87" s="178"/>
      <c r="V87" s="191"/>
      <c r="W87" s="53"/>
      <c r="Z87">
        <v>0</v>
      </c>
    </row>
    <row r="88" spans="1:26" ht="25.15" customHeight="1" x14ac:dyDescent="0.25">
      <c r="A88" s="179"/>
      <c r="B88" s="205"/>
      <c r="C88" s="180" t="s">
        <v>189</v>
      </c>
      <c r="D88" s="237" t="s">
        <v>190</v>
      </c>
      <c r="E88" s="237"/>
      <c r="F88" s="174" t="s">
        <v>88</v>
      </c>
      <c r="G88" s="175">
        <v>23</v>
      </c>
      <c r="H88" s="174"/>
      <c r="I88" s="174">
        <f t="shared" si="0"/>
        <v>0</v>
      </c>
      <c r="J88" s="176">
        <f t="shared" si="1"/>
        <v>248.86</v>
      </c>
      <c r="K88" s="177">
        <f t="shared" si="2"/>
        <v>0</v>
      </c>
      <c r="L88" s="177">
        <f t="shared" si="3"/>
        <v>0</v>
      </c>
      <c r="M88" s="177"/>
      <c r="N88" s="177">
        <v>10.82</v>
      </c>
      <c r="O88" s="177"/>
      <c r="P88" s="181">
        <v>0.10005</v>
      </c>
      <c r="Q88" s="182"/>
      <c r="R88" s="182">
        <v>0.10005</v>
      </c>
      <c r="S88" s="183">
        <f t="shared" si="4"/>
        <v>2.3010000000000002</v>
      </c>
      <c r="T88" s="178"/>
      <c r="U88" s="178"/>
      <c r="V88" s="191"/>
      <c r="W88" s="53"/>
      <c r="Z88">
        <v>0</v>
      </c>
    </row>
    <row r="89" spans="1:26" x14ac:dyDescent="0.25">
      <c r="A89" s="10"/>
      <c r="B89" s="204"/>
      <c r="C89" s="172">
        <v>6</v>
      </c>
      <c r="D89" s="236" t="s">
        <v>65</v>
      </c>
      <c r="E89" s="236"/>
      <c r="F89" s="138"/>
      <c r="G89" s="171"/>
      <c r="H89" s="138"/>
      <c r="I89" s="140">
        <f>ROUND((SUM(I82:I88))/1,2)</f>
        <v>0</v>
      </c>
      <c r="J89" s="139"/>
      <c r="K89" s="139"/>
      <c r="L89" s="139">
        <f>ROUND((SUM(L82:L88))/1,2)</f>
        <v>0</v>
      </c>
      <c r="M89" s="139">
        <f>ROUND((SUM(M82:M88))/1,2)</f>
        <v>0</v>
      </c>
      <c r="N89" s="139"/>
      <c r="O89" s="139"/>
      <c r="P89" s="139"/>
      <c r="Q89" s="10"/>
      <c r="R89" s="10"/>
      <c r="S89" s="10">
        <f>ROUND((SUM(S82:S88))/1,2)</f>
        <v>2.81</v>
      </c>
      <c r="T89" s="10"/>
      <c r="U89" s="10"/>
      <c r="V89" s="192">
        <f>ROUND((SUM(V82:V88))/1,2)</f>
        <v>0</v>
      </c>
      <c r="W89" s="208"/>
      <c r="X89" s="137"/>
      <c r="Y89" s="137"/>
      <c r="Z89" s="137"/>
    </row>
    <row r="90" spans="1:26" x14ac:dyDescent="0.25">
      <c r="A90" s="1"/>
      <c r="B90" s="200"/>
      <c r="C90" s="1"/>
      <c r="D90" s="1"/>
      <c r="E90" s="131"/>
      <c r="F90" s="131"/>
      <c r="G90" s="165"/>
      <c r="H90" s="131"/>
      <c r="I90" s="131"/>
      <c r="J90" s="132"/>
      <c r="K90" s="132"/>
      <c r="L90" s="132"/>
      <c r="M90" s="132"/>
      <c r="N90" s="132"/>
      <c r="O90" s="132"/>
      <c r="P90" s="132"/>
      <c r="Q90" s="1"/>
      <c r="R90" s="1"/>
      <c r="S90" s="1"/>
      <c r="T90" s="1"/>
      <c r="U90" s="1"/>
      <c r="V90" s="193"/>
      <c r="W90" s="53"/>
    </row>
    <row r="91" spans="1:26" x14ac:dyDescent="0.25">
      <c r="A91" s="10"/>
      <c r="B91" s="204"/>
      <c r="C91" s="172">
        <v>9</v>
      </c>
      <c r="D91" s="236" t="s">
        <v>66</v>
      </c>
      <c r="E91" s="236"/>
      <c r="F91" s="138"/>
      <c r="G91" s="171"/>
      <c r="H91" s="138"/>
      <c r="I91" s="138"/>
      <c r="J91" s="139"/>
      <c r="K91" s="139"/>
      <c r="L91" s="139"/>
      <c r="M91" s="139"/>
      <c r="N91" s="139"/>
      <c r="O91" s="139"/>
      <c r="P91" s="139"/>
      <c r="Q91" s="10"/>
      <c r="R91" s="10"/>
      <c r="S91" s="10"/>
      <c r="T91" s="10"/>
      <c r="U91" s="10"/>
      <c r="V91" s="190"/>
      <c r="W91" s="208"/>
      <c r="X91" s="137"/>
      <c r="Y91" s="137"/>
      <c r="Z91" s="137"/>
    </row>
    <row r="92" spans="1:26" ht="25.15" customHeight="1" x14ac:dyDescent="0.25">
      <c r="A92" s="179"/>
      <c r="B92" s="205"/>
      <c r="C92" s="180" t="s">
        <v>97</v>
      </c>
      <c r="D92" s="237" t="s">
        <v>98</v>
      </c>
      <c r="E92" s="237"/>
      <c r="F92" s="174" t="s">
        <v>88</v>
      </c>
      <c r="G92" s="175">
        <v>23</v>
      </c>
      <c r="H92" s="174"/>
      <c r="I92" s="174">
        <f>ROUND(G92*(H92),2)</f>
        <v>0</v>
      </c>
      <c r="J92" s="176">
        <f>ROUND(G92*(N92),2)</f>
        <v>90.85</v>
      </c>
      <c r="K92" s="177">
        <f>ROUND(G92*(O92),2)</f>
        <v>0</v>
      </c>
      <c r="L92" s="177">
        <f>ROUND(G92*(H92),2)</f>
        <v>0</v>
      </c>
      <c r="M92" s="177"/>
      <c r="N92" s="177">
        <v>3.95</v>
      </c>
      <c r="O92" s="177"/>
      <c r="P92" s="181">
        <v>5.0000000000000002E-5</v>
      </c>
      <c r="Q92" s="182"/>
      <c r="R92" s="182">
        <v>5.0000000000000002E-5</v>
      </c>
      <c r="S92" s="183">
        <f>ROUND(G92*(P92),3)</f>
        <v>1E-3</v>
      </c>
      <c r="T92" s="178"/>
      <c r="U92" s="178"/>
      <c r="V92" s="191"/>
      <c r="W92" s="53"/>
      <c r="Z92">
        <v>0</v>
      </c>
    </row>
    <row r="93" spans="1:26" x14ac:dyDescent="0.25">
      <c r="A93" s="10"/>
      <c r="B93" s="204"/>
      <c r="C93" s="172">
        <v>9</v>
      </c>
      <c r="D93" s="236" t="s">
        <v>66</v>
      </c>
      <c r="E93" s="236"/>
      <c r="F93" s="138"/>
      <c r="G93" s="171"/>
      <c r="H93" s="138"/>
      <c r="I93" s="140">
        <f>ROUND((SUM(I91:I92))/1,2)</f>
        <v>0</v>
      </c>
      <c r="J93" s="139"/>
      <c r="K93" s="139"/>
      <c r="L93" s="139">
        <f>ROUND((SUM(L91:L92))/1,2)</f>
        <v>0</v>
      </c>
      <c r="M93" s="139">
        <f>ROUND((SUM(M91:M92))/1,2)</f>
        <v>0</v>
      </c>
      <c r="N93" s="139"/>
      <c r="O93" s="139"/>
      <c r="P93" s="139"/>
      <c r="Q93" s="10"/>
      <c r="R93" s="10"/>
      <c r="S93" s="10">
        <f>ROUND((SUM(S91:S92))/1,2)</f>
        <v>0</v>
      </c>
      <c r="T93" s="10"/>
      <c r="U93" s="10"/>
      <c r="V93" s="192">
        <f>ROUND((SUM(V91:V92))/1,2)</f>
        <v>0</v>
      </c>
      <c r="W93" s="208"/>
      <c r="X93" s="137"/>
      <c r="Y93" s="137"/>
      <c r="Z93" s="137"/>
    </row>
    <row r="94" spans="1:26" x14ac:dyDescent="0.25">
      <c r="A94" s="1"/>
      <c r="B94" s="200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193"/>
      <c r="W94" s="53"/>
    </row>
    <row r="95" spans="1:26" x14ac:dyDescent="0.25">
      <c r="A95" s="10"/>
      <c r="B95" s="204"/>
      <c r="C95" s="172">
        <v>99</v>
      </c>
      <c r="D95" s="236" t="s">
        <v>67</v>
      </c>
      <c r="E95" s="236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10"/>
      <c r="R95" s="10"/>
      <c r="S95" s="10"/>
      <c r="T95" s="10"/>
      <c r="U95" s="10"/>
      <c r="V95" s="190"/>
      <c r="W95" s="208"/>
      <c r="X95" s="137"/>
      <c r="Y95" s="137"/>
      <c r="Z95" s="137"/>
    </row>
    <row r="96" spans="1:26" ht="25.15" customHeight="1" x14ac:dyDescent="0.25">
      <c r="A96" s="179"/>
      <c r="B96" s="205"/>
      <c r="C96" s="180" t="s">
        <v>99</v>
      </c>
      <c r="D96" s="237" t="s">
        <v>100</v>
      </c>
      <c r="E96" s="237"/>
      <c r="F96" s="174" t="s">
        <v>101</v>
      </c>
      <c r="G96" s="175">
        <v>2.8095399999999997</v>
      </c>
      <c r="H96" s="174"/>
      <c r="I96" s="174">
        <f>ROUND(G96*(H96),2)</f>
        <v>0</v>
      </c>
      <c r="J96" s="176">
        <f>ROUND(G96*(N96),2)</f>
        <v>86.2</v>
      </c>
      <c r="K96" s="177">
        <f>ROUND(G96*(O96),2)</f>
        <v>0</v>
      </c>
      <c r="L96" s="177">
        <f>ROUND(G96*(H96),2)</f>
        <v>0</v>
      </c>
      <c r="M96" s="177"/>
      <c r="N96" s="177">
        <v>30.68</v>
      </c>
      <c r="O96" s="177"/>
      <c r="P96" s="182"/>
      <c r="Q96" s="182"/>
      <c r="R96" s="182"/>
      <c r="S96" s="183">
        <f>ROUND(G96*(P96),3)</f>
        <v>0</v>
      </c>
      <c r="T96" s="178"/>
      <c r="U96" s="178"/>
      <c r="V96" s="191"/>
      <c r="W96" s="53"/>
      <c r="Z96">
        <v>0</v>
      </c>
    </row>
    <row r="97" spans="1:26" x14ac:dyDescent="0.25">
      <c r="A97" s="10"/>
      <c r="B97" s="204"/>
      <c r="C97" s="172">
        <v>99</v>
      </c>
      <c r="D97" s="236" t="s">
        <v>67</v>
      </c>
      <c r="E97" s="236"/>
      <c r="F97" s="138"/>
      <c r="G97" s="171"/>
      <c r="H97" s="138"/>
      <c r="I97" s="140">
        <f>ROUND((SUM(I95:I96))/1,2)</f>
        <v>0</v>
      </c>
      <c r="J97" s="139"/>
      <c r="K97" s="139"/>
      <c r="L97" s="139">
        <f>ROUND((SUM(L95:L96))/1,2)</f>
        <v>0</v>
      </c>
      <c r="M97" s="139">
        <f>ROUND((SUM(M95:M96))/1,2)</f>
        <v>0</v>
      </c>
      <c r="N97" s="139"/>
      <c r="O97" s="139"/>
      <c r="P97" s="139"/>
      <c r="Q97" s="10"/>
      <c r="R97" s="10"/>
      <c r="S97" s="10">
        <f>ROUND((SUM(S95:S96))/1,2)</f>
        <v>0</v>
      </c>
      <c r="T97" s="10"/>
      <c r="U97" s="10"/>
      <c r="V97" s="192">
        <f>ROUND((SUM(V95:V96))/1,2)</f>
        <v>0</v>
      </c>
      <c r="W97" s="208"/>
      <c r="X97" s="137"/>
      <c r="Y97" s="137"/>
      <c r="Z97" s="137"/>
    </row>
    <row r="98" spans="1:26" x14ac:dyDescent="0.25">
      <c r="A98" s="1"/>
      <c r="B98" s="200"/>
      <c r="C98" s="1"/>
      <c r="D98" s="1"/>
      <c r="E98" s="131"/>
      <c r="F98" s="131"/>
      <c r="G98" s="165"/>
      <c r="H98" s="131"/>
      <c r="I98" s="131"/>
      <c r="J98" s="132"/>
      <c r="K98" s="132"/>
      <c r="L98" s="132"/>
      <c r="M98" s="132"/>
      <c r="N98" s="132"/>
      <c r="O98" s="132"/>
      <c r="P98" s="132"/>
      <c r="Q98" s="1"/>
      <c r="R98" s="1"/>
      <c r="S98" s="1"/>
      <c r="T98" s="1"/>
      <c r="U98" s="1"/>
      <c r="V98" s="193"/>
      <c r="W98" s="53"/>
    </row>
    <row r="99" spans="1:26" x14ac:dyDescent="0.25">
      <c r="A99" s="10"/>
      <c r="B99" s="204"/>
      <c r="C99" s="10"/>
      <c r="D99" s="235" t="s">
        <v>64</v>
      </c>
      <c r="E99" s="235"/>
      <c r="F99" s="138"/>
      <c r="G99" s="171"/>
      <c r="H99" s="138"/>
      <c r="I99" s="140">
        <f>ROUND((SUM(I81:I98))/2,2)</f>
        <v>0</v>
      </c>
      <c r="J99" s="139"/>
      <c r="K99" s="139"/>
      <c r="L99" s="138">
        <f>ROUND((SUM(L81:L98))/2,2)</f>
        <v>0</v>
      </c>
      <c r="M99" s="138">
        <f>ROUND((SUM(M81:M98))/2,2)</f>
        <v>0</v>
      </c>
      <c r="N99" s="139"/>
      <c r="O99" s="139"/>
      <c r="P99" s="184"/>
      <c r="Q99" s="10"/>
      <c r="R99" s="10"/>
      <c r="S99" s="184">
        <f>ROUND((SUM(S81:S98))/2,2)</f>
        <v>2.81</v>
      </c>
      <c r="T99" s="10"/>
      <c r="U99" s="10"/>
      <c r="V99" s="192">
        <f>ROUND((SUM(V81:V98))/2,2)</f>
        <v>0</v>
      </c>
      <c r="W99" s="53"/>
    </row>
    <row r="100" spans="1:26" x14ac:dyDescent="0.25">
      <c r="A100" s="1"/>
      <c r="B100" s="200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3"/>
      <c r="W100" s="53"/>
    </row>
    <row r="101" spans="1:26" x14ac:dyDescent="0.25">
      <c r="A101" s="10"/>
      <c r="B101" s="204"/>
      <c r="C101" s="10"/>
      <c r="D101" s="235" t="s">
        <v>68</v>
      </c>
      <c r="E101" s="235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10"/>
      <c r="R101" s="10"/>
      <c r="S101" s="10"/>
      <c r="T101" s="10"/>
      <c r="U101" s="10"/>
      <c r="V101" s="190"/>
      <c r="W101" s="208"/>
      <c r="X101" s="137"/>
      <c r="Y101" s="137"/>
      <c r="Z101" s="137"/>
    </row>
    <row r="102" spans="1:26" x14ac:dyDescent="0.25">
      <c r="A102" s="10"/>
      <c r="B102" s="204"/>
      <c r="C102" s="172">
        <v>781</v>
      </c>
      <c r="D102" s="236" t="s">
        <v>109</v>
      </c>
      <c r="E102" s="236"/>
      <c r="F102" s="138"/>
      <c r="G102" s="171"/>
      <c r="H102" s="138"/>
      <c r="I102" s="138"/>
      <c r="J102" s="139"/>
      <c r="K102" s="139"/>
      <c r="L102" s="139"/>
      <c r="M102" s="139"/>
      <c r="N102" s="139"/>
      <c r="O102" s="139"/>
      <c r="P102" s="139"/>
      <c r="Q102" s="10"/>
      <c r="R102" s="10"/>
      <c r="S102" s="10"/>
      <c r="T102" s="10"/>
      <c r="U102" s="10"/>
      <c r="V102" s="190"/>
      <c r="W102" s="208"/>
      <c r="X102" s="137"/>
      <c r="Y102" s="137"/>
      <c r="Z102" s="137"/>
    </row>
    <row r="103" spans="1:26" ht="25.15" customHeight="1" x14ac:dyDescent="0.25">
      <c r="A103" s="179"/>
      <c r="B103" s="205"/>
      <c r="C103" s="180" t="s">
        <v>148</v>
      </c>
      <c r="D103" s="237" t="s">
        <v>149</v>
      </c>
      <c r="E103" s="237"/>
      <c r="F103" s="174" t="s">
        <v>88</v>
      </c>
      <c r="G103" s="175">
        <v>33.200000000000003</v>
      </c>
      <c r="H103" s="174"/>
      <c r="I103" s="174">
        <f>ROUND(G103*(H103),2)</f>
        <v>0</v>
      </c>
      <c r="J103" s="176">
        <f>ROUND(G103*(N103),2)</f>
        <v>651.72</v>
      </c>
      <c r="K103" s="177">
        <f>ROUND(G103*(O103),2)</f>
        <v>0</v>
      </c>
      <c r="L103" s="177">
        <f>ROUND(G103*(H103),2)</f>
        <v>0</v>
      </c>
      <c r="M103" s="177"/>
      <c r="N103" s="177">
        <v>19.63</v>
      </c>
      <c r="O103" s="177"/>
      <c r="P103" s="181">
        <v>4.9830600000000001E-4</v>
      </c>
      <c r="Q103" s="182"/>
      <c r="R103" s="182">
        <v>4.9830600000000001E-4</v>
      </c>
      <c r="S103" s="183">
        <f>ROUND(G103*(P103),3)</f>
        <v>1.7000000000000001E-2</v>
      </c>
      <c r="T103" s="178"/>
      <c r="U103" s="178"/>
      <c r="V103" s="191"/>
      <c r="W103" s="53"/>
      <c r="Z103">
        <v>0</v>
      </c>
    </row>
    <row r="104" spans="1:26" ht="25.15" customHeight="1" x14ac:dyDescent="0.25">
      <c r="A104" s="179"/>
      <c r="B104" s="205"/>
      <c r="C104" s="180" t="s">
        <v>150</v>
      </c>
      <c r="D104" s="237" t="s">
        <v>151</v>
      </c>
      <c r="E104" s="237"/>
      <c r="F104" s="174" t="s">
        <v>101</v>
      </c>
      <c r="G104" s="175">
        <v>0.37211575920000006</v>
      </c>
      <c r="H104" s="174"/>
      <c r="I104" s="174">
        <f>ROUND(G104*(H104),2)</f>
        <v>0</v>
      </c>
      <c r="J104" s="176">
        <f>ROUND(G104*(N104),2)</f>
        <v>7.16</v>
      </c>
      <c r="K104" s="177">
        <f>ROUND(G104*(O104),2)</f>
        <v>0</v>
      </c>
      <c r="L104" s="177">
        <f>ROUND(G104*(H104),2)</f>
        <v>0</v>
      </c>
      <c r="M104" s="177"/>
      <c r="N104" s="177">
        <v>19.23</v>
      </c>
      <c r="O104" s="177"/>
      <c r="P104" s="182"/>
      <c r="Q104" s="182"/>
      <c r="R104" s="182"/>
      <c r="S104" s="183">
        <f>ROUND(G104*(P104),3)</f>
        <v>0</v>
      </c>
      <c r="T104" s="178"/>
      <c r="U104" s="178"/>
      <c r="V104" s="191"/>
      <c r="W104" s="53"/>
      <c r="Z104">
        <v>0</v>
      </c>
    </row>
    <row r="105" spans="1:26" ht="25.15" customHeight="1" x14ac:dyDescent="0.25">
      <c r="A105" s="179"/>
      <c r="B105" s="221"/>
      <c r="C105" s="216" t="s">
        <v>152</v>
      </c>
      <c r="D105" s="314" t="s">
        <v>156</v>
      </c>
      <c r="E105" s="314"/>
      <c r="F105" s="211" t="s">
        <v>88</v>
      </c>
      <c r="G105" s="212">
        <v>33.864000000000004</v>
      </c>
      <c r="H105" s="211"/>
      <c r="I105" s="211">
        <f>ROUND(G105*(H105),2)</f>
        <v>0</v>
      </c>
      <c r="J105" s="213">
        <f>ROUND(G105*(N105),2)</f>
        <v>419.57</v>
      </c>
      <c r="K105" s="214">
        <f>ROUND(G105*(O105),2)</f>
        <v>0</v>
      </c>
      <c r="L105" s="214"/>
      <c r="M105" s="214">
        <f>ROUND(G105*(H105),2)</f>
        <v>0</v>
      </c>
      <c r="N105" s="214">
        <v>12.39</v>
      </c>
      <c r="O105" s="214"/>
      <c r="P105" s="217">
        <v>1.0500000000000001E-2</v>
      </c>
      <c r="Q105" s="218"/>
      <c r="R105" s="218">
        <v>1.0500000000000001E-2</v>
      </c>
      <c r="S105" s="219">
        <f>ROUND(G105*(P105),3)</f>
        <v>0.35599999999999998</v>
      </c>
      <c r="T105" s="215"/>
      <c r="U105" s="215"/>
      <c r="V105" s="220"/>
      <c r="W105" s="53"/>
      <c r="Z105">
        <v>0</v>
      </c>
    </row>
    <row r="106" spans="1:26" x14ac:dyDescent="0.25">
      <c r="A106" s="10"/>
      <c r="B106" s="204"/>
      <c r="C106" s="172">
        <v>781</v>
      </c>
      <c r="D106" s="236" t="s">
        <v>109</v>
      </c>
      <c r="E106" s="236"/>
      <c r="F106" s="138"/>
      <c r="G106" s="171"/>
      <c r="H106" s="138"/>
      <c r="I106" s="140">
        <f>ROUND((SUM(I102:I105))/1,2)</f>
        <v>0</v>
      </c>
      <c r="J106" s="139"/>
      <c r="K106" s="139"/>
      <c r="L106" s="139">
        <f>ROUND((SUM(L102:L105))/1,2)</f>
        <v>0</v>
      </c>
      <c r="M106" s="139">
        <f>ROUND((SUM(M102:M105))/1,2)</f>
        <v>0</v>
      </c>
      <c r="N106" s="139"/>
      <c r="O106" s="139"/>
      <c r="P106" s="139"/>
      <c r="Q106" s="10"/>
      <c r="R106" s="10"/>
      <c r="S106" s="10">
        <f>ROUND((SUM(S102:S105))/1,2)</f>
        <v>0.37</v>
      </c>
      <c r="T106" s="10"/>
      <c r="U106" s="10"/>
      <c r="V106" s="192">
        <f>ROUND((SUM(V102:V105))/1,2)</f>
        <v>0</v>
      </c>
      <c r="W106" s="208"/>
      <c r="X106" s="137"/>
      <c r="Y106" s="137"/>
      <c r="Z106" s="137"/>
    </row>
    <row r="107" spans="1:26" x14ac:dyDescent="0.25">
      <c r="A107" s="1"/>
      <c r="B107" s="200"/>
      <c r="C107" s="1"/>
      <c r="D107" s="1"/>
      <c r="E107" s="131"/>
      <c r="F107" s="131"/>
      <c r="G107" s="165"/>
      <c r="H107" s="131"/>
      <c r="I107" s="131"/>
      <c r="J107" s="132"/>
      <c r="K107" s="132"/>
      <c r="L107" s="132"/>
      <c r="M107" s="132"/>
      <c r="N107" s="132"/>
      <c r="O107" s="132"/>
      <c r="P107" s="132"/>
      <c r="Q107" s="1"/>
      <c r="R107" s="1"/>
      <c r="S107" s="1"/>
      <c r="T107" s="1"/>
      <c r="U107" s="1"/>
      <c r="V107" s="193"/>
      <c r="W107" s="53"/>
    </row>
    <row r="108" spans="1:26" x14ac:dyDescent="0.25">
      <c r="A108" s="10"/>
      <c r="B108" s="204"/>
      <c r="C108" s="172">
        <v>783</v>
      </c>
      <c r="D108" s="236" t="s">
        <v>69</v>
      </c>
      <c r="E108" s="236"/>
      <c r="F108" s="138"/>
      <c r="G108" s="171"/>
      <c r="H108" s="138"/>
      <c r="I108" s="138"/>
      <c r="J108" s="139"/>
      <c r="K108" s="139"/>
      <c r="L108" s="139"/>
      <c r="M108" s="139"/>
      <c r="N108" s="139"/>
      <c r="O108" s="139"/>
      <c r="P108" s="139"/>
      <c r="Q108" s="10"/>
      <c r="R108" s="10"/>
      <c r="S108" s="10"/>
      <c r="T108" s="10"/>
      <c r="U108" s="10"/>
      <c r="V108" s="190"/>
      <c r="W108" s="208"/>
      <c r="X108" s="137"/>
      <c r="Y108" s="137"/>
      <c r="Z108" s="137"/>
    </row>
    <row r="109" spans="1:26" ht="34.9" customHeight="1" x14ac:dyDescent="0.25">
      <c r="A109" s="179"/>
      <c r="B109" s="205"/>
      <c r="C109" s="180" t="s">
        <v>102</v>
      </c>
      <c r="D109" s="237" t="s">
        <v>103</v>
      </c>
      <c r="E109" s="237"/>
      <c r="F109" s="174" t="s">
        <v>88</v>
      </c>
      <c r="G109" s="175">
        <v>23</v>
      </c>
      <c r="H109" s="174"/>
      <c r="I109" s="174">
        <f>ROUND(G109*(H109),2)</f>
        <v>0</v>
      </c>
      <c r="J109" s="176">
        <f>ROUND(G109*(N109),2)</f>
        <v>76.13</v>
      </c>
      <c r="K109" s="177">
        <f>ROUND(G109*(O109),2)</f>
        <v>0</v>
      </c>
      <c r="L109" s="177">
        <f>ROUND(G109*(H109),2)</f>
        <v>0</v>
      </c>
      <c r="M109" s="177"/>
      <c r="N109" s="177">
        <v>3.31</v>
      </c>
      <c r="O109" s="177"/>
      <c r="P109" s="181">
        <v>3.3E-4</v>
      </c>
      <c r="Q109" s="182"/>
      <c r="R109" s="182">
        <v>3.3E-4</v>
      </c>
      <c r="S109" s="183">
        <f>ROUND(G109*(P109),3)</f>
        <v>8.0000000000000002E-3</v>
      </c>
      <c r="T109" s="178"/>
      <c r="U109" s="178"/>
      <c r="V109" s="191"/>
      <c r="W109" s="53"/>
      <c r="Z109">
        <v>0</v>
      </c>
    </row>
    <row r="110" spans="1:26" ht="34.9" customHeight="1" x14ac:dyDescent="0.25">
      <c r="A110" s="179"/>
      <c r="B110" s="205"/>
      <c r="C110" s="180" t="s">
        <v>104</v>
      </c>
      <c r="D110" s="237" t="s">
        <v>105</v>
      </c>
      <c r="E110" s="237"/>
      <c r="F110" s="174" t="s">
        <v>88</v>
      </c>
      <c r="G110" s="175">
        <v>30</v>
      </c>
      <c r="H110" s="174"/>
      <c r="I110" s="174">
        <f>ROUND(G110*(H110),2)</f>
        <v>0</v>
      </c>
      <c r="J110" s="176">
        <f>ROUND(G110*(N110),2)</f>
        <v>83.7</v>
      </c>
      <c r="K110" s="177">
        <f>ROUND(G110*(O110),2)</f>
        <v>0</v>
      </c>
      <c r="L110" s="177">
        <f>ROUND(G110*(H110),2)</f>
        <v>0</v>
      </c>
      <c r="M110" s="177"/>
      <c r="N110" s="177">
        <v>2.79</v>
      </c>
      <c r="O110" s="177"/>
      <c r="P110" s="181">
        <v>3.3E-4</v>
      </c>
      <c r="Q110" s="182"/>
      <c r="R110" s="182">
        <v>3.3E-4</v>
      </c>
      <c r="S110" s="183">
        <f>ROUND(G110*(P110),3)</f>
        <v>0.01</v>
      </c>
      <c r="T110" s="178"/>
      <c r="U110" s="178"/>
      <c r="V110" s="191"/>
      <c r="W110" s="53"/>
      <c r="Z110">
        <v>0</v>
      </c>
    </row>
    <row r="111" spans="1:26" x14ac:dyDescent="0.25">
      <c r="A111" s="10"/>
      <c r="B111" s="204"/>
      <c r="C111" s="172">
        <v>783</v>
      </c>
      <c r="D111" s="236" t="s">
        <v>69</v>
      </c>
      <c r="E111" s="236"/>
      <c r="F111" s="138"/>
      <c r="G111" s="171"/>
      <c r="H111" s="138"/>
      <c r="I111" s="140">
        <f>ROUND((SUM(I108:I110))/1,2)</f>
        <v>0</v>
      </c>
      <c r="J111" s="139"/>
      <c r="K111" s="139"/>
      <c r="L111" s="139">
        <f>ROUND((SUM(L108:L110))/1,2)</f>
        <v>0</v>
      </c>
      <c r="M111" s="139">
        <f>ROUND((SUM(M108:M110))/1,2)</f>
        <v>0</v>
      </c>
      <c r="N111" s="139"/>
      <c r="O111" s="139"/>
      <c r="P111" s="184"/>
      <c r="Q111" s="1"/>
      <c r="R111" s="1"/>
      <c r="S111" s="184">
        <f>ROUND((SUM(S108:S110))/1,2)</f>
        <v>0.02</v>
      </c>
      <c r="T111" s="2"/>
      <c r="U111" s="2"/>
      <c r="V111" s="192">
        <f>ROUND((SUM(V108:V110))/1,2)</f>
        <v>0</v>
      </c>
      <c r="W111" s="53"/>
    </row>
    <row r="112" spans="1:26" x14ac:dyDescent="0.25">
      <c r="A112" s="1"/>
      <c r="B112" s="200"/>
      <c r="C112" s="1"/>
      <c r="D112" s="1"/>
      <c r="E112" s="131"/>
      <c r="F112" s="131"/>
      <c r="G112" s="165"/>
      <c r="H112" s="131"/>
      <c r="I112" s="131"/>
      <c r="J112" s="132"/>
      <c r="K112" s="132"/>
      <c r="L112" s="132"/>
      <c r="M112" s="132"/>
      <c r="N112" s="132"/>
      <c r="O112" s="132"/>
      <c r="P112" s="132"/>
      <c r="Q112" s="1"/>
      <c r="R112" s="1"/>
      <c r="S112" s="1"/>
      <c r="T112" s="1"/>
      <c r="U112" s="1"/>
      <c r="V112" s="193"/>
      <c r="W112" s="53"/>
    </row>
    <row r="113" spans="1:26" x14ac:dyDescent="0.25">
      <c r="A113" s="10"/>
      <c r="B113" s="204"/>
      <c r="C113" s="10"/>
      <c r="D113" s="235" t="s">
        <v>68</v>
      </c>
      <c r="E113" s="235"/>
      <c r="F113" s="138"/>
      <c r="G113" s="171"/>
      <c r="H113" s="138"/>
      <c r="I113" s="140">
        <f>ROUND((SUM(I101:I112))/2,2)</f>
        <v>0</v>
      </c>
      <c r="J113" s="139"/>
      <c r="K113" s="139"/>
      <c r="L113" s="139">
        <f>ROUND((SUM(L101:L112))/2,2)</f>
        <v>0</v>
      </c>
      <c r="M113" s="139">
        <f>ROUND((SUM(M101:M112))/2,2)</f>
        <v>0</v>
      </c>
      <c r="N113" s="139"/>
      <c r="O113" s="139"/>
      <c r="P113" s="184"/>
      <c r="Q113" s="1"/>
      <c r="R113" s="1"/>
      <c r="S113" s="184">
        <f>ROUND((SUM(S101:S112))/2,2)</f>
        <v>0.39</v>
      </c>
      <c r="T113" s="1"/>
      <c r="U113" s="1"/>
      <c r="V113" s="192">
        <f>ROUND((SUM(V101:V112))/2,2)</f>
        <v>0</v>
      </c>
      <c r="W113" s="53"/>
    </row>
    <row r="114" spans="1:26" x14ac:dyDescent="0.25">
      <c r="A114" s="1"/>
      <c r="B114" s="206"/>
      <c r="C114" s="185"/>
      <c r="D114" s="234" t="s">
        <v>70</v>
      </c>
      <c r="E114" s="234"/>
      <c r="F114" s="186"/>
      <c r="G114" s="187"/>
      <c r="H114" s="186"/>
      <c r="I114" s="186">
        <f>ROUND((SUM(I81:I113))/3,2)</f>
        <v>0</v>
      </c>
      <c r="J114" s="188"/>
      <c r="K114" s="188">
        <f>ROUND((SUM(K81:K113))/3,2)</f>
        <v>0</v>
      </c>
      <c r="L114" s="188">
        <f>ROUND((SUM(L81:L113))/3,2)</f>
        <v>0</v>
      </c>
      <c r="M114" s="188">
        <f>ROUND((SUM(M81:M113))/3,2)</f>
        <v>0</v>
      </c>
      <c r="N114" s="188"/>
      <c r="O114" s="188"/>
      <c r="P114" s="187"/>
      <c r="Q114" s="185"/>
      <c r="R114" s="185"/>
      <c r="S114" s="187">
        <f>ROUND((SUM(S81:S113))/3,2)</f>
        <v>3.2</v>
      </c>
      <c r="T114" s="185"/>
      <c r="U114" s="185"/>
      <c r="V114" s="194">
        <f>ROUND((SUM(V81:V113))/3,2)</f>
        <v>0</v>
      </c>
      <c r="W114" s="53"/>
      <c r="Z114">
        <f>(SUM(Z81:Z113))</f>
        <v>0</v>
      </c>
    </row>
  </sheetData>
  <mergeCells count="78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B59:D59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H1:I1"/>
    <mergeCell ref="B55:D55"/>
    <mergeCell ref="B56:D56"/>
    <mergeCell ref="B57:D57"/>
    <mergeCell ref="B58:D58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B62:D62"/>
    <mergeCell ref="B63:D63"/>
    <mergeCell ref="B64:D64"/>
    <mergeCell ref="B66:D66"/>
    <mergeCell ref="B70:V70"/>
    <mergeCell ref="D88:E88"/>
    <mergeCell ref="B72:E72"/>
    <mergeCell ref="B73:E73"/>
    <mergeCell ref="B74:E74"/>
    <mergeCell ref="I72:P72"/>
    <mergeCell ref="D81:E81"/>
    <mergeCell ref="D82:E82"/>
    <mergeCell ref="D83:E83"/>
    <mergeCell ref="D84:E84"/>
    <mergeCell ref="D85:E85"/>
    <mergeCell ref="D86:E86"/>
    <mergeCell ref="D87:E87"/>
    <mergeCell ref="D104:E104"/>
    <mergeCell ref="D89:E89"/>
    <mergeCell ref="D91:E91"/>
    <mergeCell ref="D92:E92"/>
    <mergeCell ref="D93:E93"/>
    <mergeCell ref="D95:E95"/>
    <mergeCell ref="D96:E96"/>
    <mergeCell ref="D97:E97"/>
    <mergeCell ref="D99:E99"/>
    <mergeCell ref="D101:E101"/>
    <mergeCell ref="D102:E102"/>
    <mergeCell ref="D103:E103"/>
    <mergeCell ref="D113:E113"/>
    <mergeCell ref="D114:E114"/>
    <mergeCell ref="D105:E105"/>
    <mergeCell ref="D106:E106"/>
    <mergeCell ref="D108:E108"/>
    <mergeCell ref="D109:E109"/>
    <mergeCell ref="D110:E110"/>
    <mergeCell ref="D111:E111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0:B80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Úprava interiéru MŠ Rudlov / 109 Kuchyňa</oddHeader>
    <oddFooter>&amp;RStrana &amp;P z &amp;N    &amp;L&amp;7Spracované systémom Systematic® Kalkulus, tel.: 051 77 10 585</oddFooter>
  </headerFooter>
  <rowBreaks count="2" manualBreakCount="2">
    <brk id="40" max="16383" man="1"/>
    <brk id="6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workbookViewId="0">
      <pane ySplit="1" topLeftCell="A64" activePane="bottomLeft" state="frozen"/>
      <selection pane="bottomLeft" activeCell="H79" sqref="H76:H79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300" t="s">
        <v>19</v>
      </c>
      <c r="C1" s="253"/>
      <c r="D1" s="12"/>
      <c r="E1" s="301" t="s">
        <v>0</v>
      </c>
      <c r="F1" s="302"/>
      <c r="G1" s="13"/>
      <c r="H1" s="252" t="s">
        <v>71</v>
      </c>
      <c r="I1" s="253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303" t="s">
        <v>19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  <c r="R2" s="305"/>
      <c r="S2" s="305"/>
      <c r="T2" s="305"/>
      <c r="U2" s="305"/>
      <c r="V2" s="306"/>
      <c r="W2" s="53"/>
    </row>
    <row r="3" spans="1:23" ht="18" customHeight="1" x14ac:dyDescent="0.25">
      <c r="A3" s="15"/>
      <c r="B3" s="307" t="s">
        <v>1</v>
      </c>
      <c r="C3" s="308"/>
      <c r="D3" s="308"/>
      <c r="E3" s="308"/>
      <c r="F3" s="308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10"/>
      <c r="W3" s="53"/>
    </row>
    <row r="4" spans="1:23" ht="18" customHeight="1" x14ac:dyDescent="0.25">
      <c r="A4" s="15"/>
      <c r="B4" s="43" t="s">
        <v>191</v>
      </c>
      <c r="C4" s="32"/>
      <c r="D4" s="25"/>
      <c r="E4" s="25"/>
      <c r="F4" s="44" t="s">
        <v>21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23</v>
      </c>
      <c r="C6" s="32"/>
      <c r="D6" s="44" t="s">
        <v>24</v>
      </c>
      <c r="E6" s="25"/>
      <c r="F6" s="44" t="s">
        <v>25</v>
      </c>
      <c r="G6" s="44" t="s">
        <v>26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311" t="s">
        <v>27</v>
      </c>
      <c r="C7" s="312"/>
      <c r="D7" s="312"/>
      <c r="E7" s="312"/>
      <c r="F7" s="312"/>
      <c r="G7" s="312"/>
      <c r="H7" s="313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30</v>
      </c>
      <c r="C8" s="46"/>
      <c r="D8" s="28"/>
      <c r="E8" s="28"/>
      <c r="F8" s="50" t="s">
        <v>31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91" t="s">
        <v>28</v>
      </c>
      <c r="C9" s="292"/>
      <c r="D9" s="292"/>
      <c r="E9" s="292"/>
      <c r="F9" s="292"/>
      <c r="G9" s="292"/>
      <c r="H9" s="293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30</v>
      </c>
      <c r="C10" s="32"/>
      <c r="D10" s="25"/>
      <c r="E10" s="25"/>
      <c r="F10" s="44" t="s">
        <v>31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91" t="s">
        <v>29</v>
      </c>
      <c r="C11" s="292"/>
      <c r="D11" s="292"/>
      <c r="E11" s="292"/>
      <c r="F11" s="292"/>
      <c r="G11" s="292"/>
      <c r="H11" s="293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30</v>
      </c>
      <c r="C12" s="32"/>
      <c r="D12" s="25"/>
      <c r="E12" s="25"/>
      <c r="F12" s="44" t="s">
        <v>31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53</v>
      </c>
      <c r="D14" s="61" t="s">
        <v>54</v>
      </c>
      <c r="E14" s="66" t="s">
        <v>55</v>
      </c>
      <c r="F14" s="294" t="s">
        <v>37</v>
      </c>
      <c r="G14" s="295"/>
      <c r="H14" s="286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32</v>
      </c>
      <c r="C15" s="63"/>
      <c r="D15" s="58"/>
      <c r="E15" s="67"/>
      <c r="F15" s="296" t="s">
        <v>38</v>
      </c>
      <c r="G15" s="288"/>
      <c r="H15" s="27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33</v>
      </c>
      <c r="C16" s="92">
        <f>'SO 14764'!E57</f>
        <v>0</v>
      </c>
      <c r="D16" s="93">
        <f>'SO 14764'!F57</f>
        <v>0</v>
      </c>
      <c r="E16" s="94">
        <f>'SO 14764'!G57</f>
        <v>0</v>
      </c>
      <c r="F16" s="297" t="s">
        <v>39</v>
      </c>
      <c r="G16" s="288"/>
      <c r="H16" s="271"/>
      <c r="I16" s="25"/>
      <c r="J16" s="25"/>
      <c r="K16" s="26"/>
      <c r="L16" s="26"/>
      <c r="M16" s="26"/>
      <c r="N16" s="26"/>
      <c r="O16" s="74"/>
      <c r="P16" s="83">
        <f>(SUM(Z74:Z82))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34</v>
      </c>
      <c r="C17" s="63"/>
      <c r="D17" s="58"/>
      <c r="E17" s="67"/>
      <c r="F17" s="298" t="s">
        <v>40</v>
      </c>
      <c r="G17" s="288"/>
      <c r="H17" s="27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35</v>
      </c>
      <c r="C18" s="64"/>
      <c r="D18" s="59"/>
      <c r="E18" s="68"/>
      <c r="F18" s="299"/>
      <c r="G18" s="290"/>
      <c r="H18" s="27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36</v>
      </c>
      <c r="C19" s="65"/>
      <c r="D19" s="60"/>
      <c r="E19" s="69">
        <f>SUM(E15:E18)</f>
        <v>0</v>
      </c>
      <c r="F19" s="283" t="s">
        <v>36</v>
      </c>
      <c r="G19" s="270"/>
      <c r="H19" s="284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46</v>
      </c>
      <c r="C20" s="57"/>
      <c r="D20" s="95"/>
      <c r="E20" s="96"/>
      <c r="F20" s="272" t="s">
        <v>46</v>
      </c>
      <c r="G20" s="285"/>
      <c r="H20" s="286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47</v>
      </c>
      <c r="C21" s="51"/>
      <c r="D21" s="91"/>
      <c r="E21" s="70">
        <f>((E15*U22*0)+(E16*V22*0)+(E17*W22*0))/100</f>
        <v>0</v>
      </c>
      <c r="F21" s="287" t="s">
        <v>50</v>
      </c>
      <c r="G21" s="288"/>
      <c r="H21" s="27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48</v>
      </c>
      <c r="C22" s="34"/>
      <c r="D22" s="72"/>
      <c r="E22" s="71">
        <f>((E15*U23*0)+(E16*V23*0)+(E17*W23*0))/100</f>
        <v>0</v>
      </c>
      <c r="F22" s="287" t="s">
        <v>51</v>
      </c>
      <c r="G22" s="288"/>
      <c r="H22" s="27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49</v>
      </c>
      <c r="C23" s="34"/>
      <c r="D23" s="72"/>
      <c r="E23" s="71">
        <f>((E15*U24*0)+(E16*V24*0)+(E17*W24*0))/100</f>
        <v>0</v>
      </c>
      <c r="F23" s="287" t="s">
        <v>52</v>
      </c>
      <c r="G23" s="288"/>
      <c r="H23" s="27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9"/>
      <c r="G24" s="290"/>
      <c r="H24" s="27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69" t="s">
        <v>36</v>
      </c>
      <c r="G25" s="270"/>
      <c r="H25" s="27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58</v>
      </c>
      <c r="C26" s="98"/>
      <c r="D26" s="100"/>
      <c r="E26" s="106"/>
      <c r="F26" s="272" t="s">
        <v>41</v>
      </c>
      <c r="G26" s="273"/>
      <c r="H26" s="274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5" t="s">
        <v>42</v>
      </c>
      <c r="G27" s="258"/>
      <c r="H27" s="276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7" t="s">
        <v>43</v>
      </c>
      <c r="G28" s="278"/>
      <c r="H28" s="209">
        <f>P27-SUM('SO 14764'!K74:'SO 14764'!K82)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79" t="s">
        <v>44</v>
      </c>
      <c r="G29" s="280"/>
      <c r="H29" s="33">
        <f>SUM('SO 14764'!K74:'SO 14764'!K82)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1" t="s">
        <v>45</v>
      </c>
      <c r="G30" s="282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8"/>
      <c r="G31" s="259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56</v>
      </c>
      <c r="C32" s="102"/>
      <c r="D32" s="19"/>
      <c r="E32" s="111" t="s">
        <v>57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25">
      <c r="A42" s="130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25">
      <c r="A43" s="130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62" t="s">
        <v>0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4"/>
      <c r="W44" s="53"/>
    </row>
    <row r="45" spans="1:23" x14ac:dyDescent="0.25">
      <c r="A45" s="130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195"/>
      <c r="B46" s="238" t="s">
        <v>27</v>
      </c>
      <c r="C46" s="239"/>
      <c r="D46" s="239"/>
      <c r="E46" s="240"/>
      <c r="F46" s="265" t="s">
        <v>24</v>
      </c>
      <c r="G46" s="239"/>
      <c r="H46" s="240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195"/>
      <c r="B47" s="238" t="s">
        <v>28</v>
      </c>
      <c r="C47" s="239"/>
      <c r="D47" s="239"/>
      <c r="E47" s="240"/>
      <c r="F47" s="265" t="s">
        <v>22</v>
      </c>
      <c r="G47" s="239"/>
      <c r="H47" s="240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195"/>
      <c r="B48" s="238" t="s">
        <v>29</v>
      </c>
      <c r="C48" s="239"/>
      <c r="D48" s="239"/>
      <c r="E48" s="240"/>
      <c r="F48" s="265" t="s">
        <v>62</v>
      </c>
      <c r="G48" s="239"/>
      <c r="H48" s="240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195"/>
      <c r="B49" s="266" t="s">
        <v>1</v>
      </c>
      <c r="C49" s="267"/>
      <c r="D49" s="267"/>
      <c r="E49" s="267"/>
      <c r="F49" s="267"/>
      <c r="G49" s="267"/>
      <c r="H49" s="267"/>
      <c r="I49" s="26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199" t="s">
        <v>191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199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60" t="s">
        <v>59</v>
      </c>
      <c r="C54" s="261"/>
      <c r="D54" s="128"/>
      <c r="E54" s="128" t="s">
        <v>53</v>
      </c>
      <c r="F54" s="128" t="s">
        <v>54</v>
      </c>
      <c r="G54" s="128" t="s">
        <v>36</v>
      </c>
      <c r="H54" s="128" t="s">
        <v>60</v>
      </c>
      <c r="I54" s="128" t="s">
        <v>61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7" t="s">
        <v>68</v>
      </c>
      <c r="C55" s="244"/>
      <c r="D55" s="244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8"/>
      <c r="X55" s="137"/>
      <c r="Y55" s="137"/>
      <c r="Z55" s="137"/>
    </row>
    <row r="56" spans="1:26" x14ac:dyDescent="0.25">
      <c r="A56" s="10"/>
      <c r="B56" s="245" t="s">
        <v>107</v>
      </c>
      <c r="C56" s="246"/>
      <c r="D56" s="246"/>
      <c r="E56" s="138">
        <f>'SO 14764'!L80</f>
        <v>0</v>
      </c>
      <c r="F56" s="138">
        <f>'SO 14764'!M80</f>
        <v>0</v>
      </c>
      <c r="G56" s="138">
        <f>'SO 14764'!I80</f>
        <v>0</v>
      </c>
      <c r="H56" s="139">
        <f>'SO 14764'!S80</f>
        <v>0.02</v>
      </c>
      <c r="I56" s="139">
        <f>'SO 14764'!V80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8"/>
      <c r="X56" s="137"/>
      <c r="Y56" s="137"/>
      <c r="Z56" s="137"/>
    </row>
    <row r="57" spans="1:26" x14ac:dyDescent="0.25">
      <c r="A57" s="10"/>
      <c r="B57" s="247" t="s">
        <v>68</v>
      </c>
      <c r="C57" s="235"/>
      <c r="D57" s="235"/>
      <c r="E57" s="140">
        <f>'SO 14764'!L82</f>
        <v>0</v>
      </c>
      <c r="F57" s="140">
        <f>'SO 14764'!M82</f>
        <v>0</v>
      </c>
      <c r="G57" s="140">
        <f>'SO 14764'!I82</f>
        <v>0</v>
      </c>
      <c r="H57" s="141">
        <f>'SO 14764'!S82</f>
        <v>0.02</v>
      </c>
      <c r="I57" s="141">
        <f>'SO 14764'!V82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08"/>
      <c r="X57" s="137"/>
      <c r="Y57" s="137"/>
      <c r="Z57" s="137"/>
    </row>
    <row r="58" spans="1:26" x14ac:dyDescent="0.25">
      <c r="A58" s="1"/>
      <c r="B58" s="200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 x14ac:dyDescent="0.25">
      <c r="A59" s="142"/>
      <c r="B59" s="248" t="s">
        <v>70</v>
      </c>
      <c r="C59" s="249"/>
      <c r="D59" s="249"/>
      <c r="E59" s="144">
        <f>'SO 14764'!L83</f>
        <v>0</v>
      </c>
      <c r="F59" s="144">
        <f>'SO 14764'!M83</f>
        <v>0</v>
      </c>
      <c r="G59" s="144">
        <f>'SO 14764'!I83</f>
        <v>0</v>
      </c>
      <c r="H59" s="145">
        <f>'SO 14764'!S83</f>
        <v>0.02</v>
      </c>
      <c r="I59" s="145">
        <f>'SO 14764'!V83</f>
        <v>0</v>
      </c>
      <c r="J59" s="146"/>
      <c r="K59" s="146"/>
      <c r="L59" s="146"/>
      <c r="M59" s="146"/>
      <c r="N59" s="146"/>
      <c r="O59" s="146"/>
      <c r="P59" s="146"/>
      <c r="Q59" s="147"/>
      <c r="R59" s="147"/>
      <c r="S59" s="147"/>
      <c r="T59" s="147"/>
      <c r="U59" s="147"/>
      <c r="V59" s="152"/>
      <c r="W59" s="208"/>
      <c r="X59" s="143"/>
      <c r="Y59" s="143"/>
      <c r="Z59" s="143"/>
    </row>
    <row r="60" spans="1:26" x14ac:dyDescent="0.25">
      <c r="A60" s="15"/>
      <c r="B60" s="42"/>
      <c r="C60" s="3"/>
      <c r="D60" s="3"/>
      <c r="E60" s="14"/>
      <c r="F60" s="14"/>
      <c r="G60" s="14"/>
      <c r="H60" s="153"/>
      <c r="I60" s="153"/>
      <c r="J60" s="153"/>
      <c r="K60" s="153"/>
      <c r="L60" s="153"/>
      <c r="M60" s="153"/>
      <c r="N60" s="153"/>
      <c r="O60" s="153"/>
      <c r="P60" s="153"/>
      <c r="Q60" s="11"/>
      <c r="R60" s="11"/>
      <c r="S60" s="11"/>
      <c r="T60" s="11"/>
      <c r="U60" s="11"/>
      <c r="V60" s="11"/>
      <c r="W60" s="53"/>
    </row>
    <row r="61" spans="1:26" x14ac:dyDescent="0.25">
      <c r="A61" s="15"/>
      <c r="B61" s="42"/>
      <c r="C61" s="3"/>
      <c r="D61" s="3"/>
      <c r="E61" s="14"/>
      <c r="F61" s="14"/>
      <c r="G61" s="14"/>
      <c r="H61" s="153"/>
      <c r="I61" s="153"/>
      <c r="J61" s="153"/>
      <c r="K61" s="153"/>
      <c r="L61" s="153"/>
      <c r="M61" s="153"/>
      <c r="N61" s="153"/>
      <c r="O61" s="153"/>
      <c r="P61" s="153"/>
      <c r="Q61" s="11"/>
      <c r="R61" s="11"/>
      <c r="S61" s="11"/>
      <c r="T61" s="11"/>
      <c r="U61" s="11"/>
      <c r="V61" s="11"/>
      <c r="W61" s="53"/>
    </row>
    <row r="62" spans="1:26" x14ac:dyDescent="0.25">
      <c r="A62" s="15"/>
      <c r="B62" s="38"/>
      <c r="C62" s="8"/>
      <c r="D62" s="8"/>
      <c r="E62" s="27"/>
      <c r="F62" s="27"/>
      <c r="G62" s="27"/>
      <c r="H62" s="154"/>
      <c r="I62" s="154"/>
      <c r="J62" s="154"/>
      <c r="K62" s="154"/>
      <c r="L62" s="154"/>
      <c r="M62" s="154"/>
      <c r="N62" s="154"/>
      <c r="O62" s="154"/>
      <c r="P62" s="154"/>
      <c r="Q62" s="16"/>
      <c r="R62" s="16"/>
      <c r="S62" s="16"/>
      <c r="T62" s="16"/>
      <c r="U62" s="16"/>
      <c r="V62" s="16"/>
      <c r="W62" s="53"/>
    </row>
    <row r="63" spans="1:26" ht="34.9" customHeight="1" x14ac:dyDescent="0.25">
      <c r="A63" s="1"/>
      <c r="B63" s="250" t="s">
        <v>71</v>
      </c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53"/>
    </row>
    <row r="64" spans="1:26" x14ac:dyDescent="0.25">
      <c r="A64" s="15"/>
      <c r="B64" s="97"/>
      <c r="C64" s="19"/>
      <c r="D64" s="19"/>
      <c r="E64" s="99"/>
      <c r="F64" s="99"/>
      <c r="G64" s="99"/>
      <c r="H64" s="168"/>
      <c r="I64" s="168"/>
      <c r="J64" s="168"/>
      <c r="K64" s="168"/>
      <c r="L64" s="168"/>
      <c r="M64" s="168"/>
      <c r="N64" s="168"/>
      <c r="O64" s="168"/>
      <c r="P64" s="168"/>
      <c r="Q64" s="20"/>
      <c r="R64" s="20"/>
      <c r="S64" s="20"/>
      <c r="T64" s="20"/>
      <c r="U64" s="20"/>
      <c r="V64" s="20"/>
      <c r="W64" s="53"/>
    </row>
    <row r="65" spans="1:26" ht="19.899999999999999" customHeight="1" x14ac:dyDescent="0.25">
      <c r="A65" s="195"/>
      <c r="B65" s="254" t="s">
        <v>27</v>
      </c>
      <c r="C65" s="255"/>
      <c r="D65" s="255"/>
      <c r="E65" s="256"/>
      <c r="F65" s="166"/>
      <c r="G65" s="166"/>
      <c r="H65" s="167" t="s">
        <v>82</v>
      </c>
      <c r="I65" s="241" t="s">
        <v>83</v>
      </c>
      <c r="J65" s="242"/>
      <c r="K65" s="242"/>
      <c r="L65" s="242"/>
      <c r="M65" s="242"/>
      <c r="N65" s="242"/>
      <c r="O65" s="242"/>
      <c r="P65" s="243"/>
      <c r="Q65" s="18"/>
      <c r="R65" s="18"/>
      <c r="S65" s="18"/>
      <c r="T65" s="18"/>
      <c r="U65" s="18"/>
      <c r="V65" s="18"/>
      <c r="W65" s="53"/>
    </row>
    <row r="66" spans="1:26" ht="19.899999999999999" customHeight="1" x14ac:dyDescent="0.25">
      <c r="A66" s="195"/>
      <c r="B66" s="238" t="s">
        <v>28</v>
      </c>
      <c r="C66" s="239"/>
      <c r="D66" s="239"/>
      <c r="E66" s="240"/>
      <c r="F66" s="162"/>
      <c r="G66" s="162"/>
      <c r="H66" s="163" t="s">
        <v>22</v>
      </c>
      <c r="I66" s="16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ht="19.899999999999999" customHeight="1" x14ac:dyDescent="0.25">
      <c r="A67" s="195"/>
      <c r="B67" s="238" t="s">
        <v>29</v>
      </c>
      <c r="C67" s="239"/>
      <c r="D67" s="239"/>
      <c r="E67" s="240"/>
      <c r="F67" s="162"/>
      <c r="G67" s="162"/>
      <c r="H67" s="163" t="s">
        <v>84</v>
      </c>
      <c r="I67" s="163" t="s">
        <v>26</v>
      </c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ht="19.899999999999999" customHeight="1" x14ac:dyDescent="0.25">
      <c r="A68" s="15"/>
      <c r="B68" s="199" t="s">
        <v>85</v>
      </c>
      <c r="C68" s="3"/>
      <c r="D68" s="3"/>
      <c r="E68" s="14"/>
      <c r="F68" s="14"/>
      <c r="G68" s="14"/>
      <c r="H68" s="153"/>
      <c r="I68" s="153"/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ht="19.899999999999999" customHeight="1" x14ac:dyDescent="0.25">
      <c r="A69" s="15"/>
      <c r="B69" s="199" t="s">
        <v>191</v>
      </c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19.899999999999999" customHeight="1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899999999999999" customHeight="1" x14ac:dyDescent="0.25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15"/>
      <c r="B72" s="201" t="s">
        <v>63</v>
      </c>
      <c r="C72" s="164"/>
      <c r="D72" s="164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x14ac:dyDescent="0.25">
      <c r="A73" s="2"/>
      <c r="B73" s="202" t="s">
        <v>72</v>
      </c>
      <c r="C73" s="128" t="s">
        <v>73</v>
      </c>
      <c r="D73" s="128" t="s">
        <v>74</v>
      </c>
      <c r="E73" s="155"/>
      <c r="F73" s="155" t="s">
        <v>75</v>
      </c>
      <c r="G73" s="155" t="s">
        <v>76</v>
      </c>
      <c r="H73" s="156" t="s">
        <v>77</v>
      </c>
      <c r="I73" s="156" t="s">
        <v>78</v>
      </c>
      <c r="J73" s="156"/>
      <c r="K73" s="156"/>
      <c r="L73" s="156"/>
      <c r="M73" s="156"/>
      <c r="N73" s="156"/>
      <c r="O73" s="156"/>
      <c r="P73" s="156" t="s">
        <v>79</v>
      </c>
      <c r="Q73" s="157"/>
      <c r="R73" s="157"/>
      <c r="S73" s="128" t="s">
        <v>80</v>
      </c>
      <c r="T73" s="158"/>
      <c r="U73" s="158"/>
      <c r="V73" s="128" t="s">
        <v>81</v>
      </c>
      <c r="W73" s="53"/>
    </row>
    <row r="74" spans="1:26" x14ac:dyDescent="0.25">
      <c r="A74" s="10"/>
      <c r="B74" s="203"/>
      <c r="C74" s="169"/>
      <c r="D74" s="244" t="s">
        <v>68</v>
      </c>
      <c r="E74" s="244"/>
      <c r="F74" s="134"/>
      <c r="G74" s="170"/>
      <c r="H74" s="134"/>
      <c r="I74" s="134"/>
      <c r="J74" s="135"/>
      <c r="K74" s="135"/>
      <c r="L74" s="135"/>
      <c r="M74" s="135"/>
      <c r="N74" s="135"/>
      <c r="O74" s="135"/>
      <c r="P74" s="135"/>
      <c r="Q74" s="133"/>
      <c r="R74" s="133"/>
      <c r="S74" s="133"/>
      <c r="T74" s="133"/>
      <c r="U74" s="133"/>
      <c r="V74" s="189"/>
      <c r="W74" s="208"/>
      <c r="X74" s="137"/>
      <c r="Y74" s="137"/>
      <c r="Z74" s="137"/>
    </row>
    <row r="75" spans="1:26" x14ac:dyDescent="0.25">
      <c r="A75" s="10"/>
      <c r="B75" s="204"/>
      <c r="C75" s="172">
        <v>725</v>
      </c>
      <c r="D75" s="236" t="s">
        <v>107</v>
      </c>
      <c r="E75" s="236"/>
      <c r="F75" s="138"/>
      <c r="G75" s="171"/>
      <c r="H75" s="138"/>
      <c r="I75" s="138"/>
      <c r="J75" s="139"/>
      <c r="K75" s="139"/>
      <c r="L75" s="139"/>
      <c r="M75" s="139"/>
      <c r="N75" s="139"/>
      <c r="O75" s="139"/>
      <c r="P75" s="139"/>
      <c r="Q75" s="10"/>
      <c r="R75" s="10"/>
      <c r="S75" s="10"/>
      <c r="T75" s="10"/>
      <c r="U75" s="10"/>
      <c r="V75" s="190"/>
      <c r="W75" s="208"/>
      <c r="X75" s="137"/>
      <c r="Y75" s="137"/>
      <c r="Z75" s="137"/>
    </row>
    <row r="76" spans="1:26" ht="25.15" customHeight="1" x14ac:dyDescent="0.25">
      <c r="A76" s="179"/>
      <c r="B76" s="205"/>
      <c r="C76" s="180" t="s">
        <v>158</v>
      </c>
      <c r="D76" s="237" t="s">
        <v>159</v>
      </c>
      <c r="E76" s="237"/>
      <c r="F76" s="174" t="s">
        <v>160</v>
      </c>
      <c r="G76" s="175">
        <v>1</v>
      </c>
      <c r="H76" s="174"/>
      <c r="I76" s="174">
        <f>ROUND(G76*(H76),2)</f>
        <v>0</v>
      </c>
      <c r="J76" s="176">
        <f>ROUND(G76*(N76),2)</f>
        <v>26.23</v>
      </c>
      <c r="K76" s="177">
        <f>ROUND(G76*(O76),2)</f>
        <v>0</v>
      </c>
      <c r="L76" s="177">
        <f>ROUND(G76*(H76),2)</f>
        <v>0</v>
      </c>
      <c r="M76" s="177"/>
      <c r="N76" s="177">
        <v>26.23</v>
      </c>
      <c r="O76" s="177"/>
      <c r="P76" s="181">
        <v>2.0400000000000001E-3</v>
      </c>
      <c r="Q76" s="182"/>
      <c r="R76" s="182">
        <v>2.0400000000000001E-3</v>
      </c>
      <c r="S76" s="183">
        <f>ROUND(G76*(P76),3)</f>
        <v>2E-3</v>
      </c>
      <c r="T76" s="178"/>
      <c r="U76" s="178"/>
      <c r="V76" s="191"/>
      <c r="W76" s="53"/>
      <c r="Z76">
        <v>0</v>
      </c>
    </row>
    <row r="77" spans="1:26" ht="25.15" customHeight="1" x14ac:dyDescent="0.25">
      <c r="A77" s="179"/>
      <c r="B77" s="205"/>
      <c r="C77" s="180" t="s">
        <v>161</v>
      </c>
      <c r="D77" s="237" t="s">
        <v>162</v>
      </c>
      <c r="E77" s="237"/>
      <c r="F77" s="174" t="s">
        <v>160</v>
      </c>
      <c r="G77" s="175">
        <v>1</v>
      </c>
      <c r="H77" s="174"/>
      <c r="I77" s="174">
        <f>ROUND(G77*(H77),2)</f>
        <v>0</v>
      </c>
      <c r="J77" s="176">
        <f>ROUND(G77*(N77),2)</f>
        <v>35.92</v>
      </c>
      <c r="K77" s="177">
        <f>ROUND(G77*(O77),2)</f>
        <v>0</v>
      </c>
      <c r="L77" s="177">
        <f>ROUND(G77*(H77),2)</f>
        <v>0</v>
      </c>
      <c r="M77" s="177"/>
      <c r="N77" s="177">
        <v>35.92</v>
      </c>
      <c r="O77" s="177"/>
      <c r="P77" s="181">
        <v>6.6E-4</v>
      </c>
      <c r="Q77" s="182"/>
      <c r="R77" s="182">
        <v>6.6E-4</v>
      </c>
      <c r="S77" s="183">
        <f>ROUND(G77*(P77),3)</f>
        <v>1E-3</v>
      </c>
      <c r="T77" s="178"/>
      <c r="U77" s="178"/>
      <c r="V77" s="191"/>
      <c r="W77" s="53"/>
      <c r="Z77">
        <v>0</v>
      </c>
    </row>
    <row r="78" spans="1:26" ht="25.15" customHeight="1" x14ac:dyDescent="0.25">
      <c r="A78" s="179"/>
      <c r="B78" s="205"/>
      <c r="C78" s="180" t="s">
        <v>135</v>
      </c>
      <c r="D78" s="237" t="s">
        <v>136</v>
      </c>
      <c r="E78" s="237"/>
      <c r="F78" s="174" t="s">
        <v>101</v>
      </c>
      <c r="G78" s="175">
        <v>2.07E-2</v>
      </c>
      <c r="H78" s="174"/>
      <c r="I78" s="174">
        <f>ROUND(G78*(H78),2)</f>
        <v>0</v>
      </c>
      <c r="J78" s="176">
        <f>ROUND(G78*(N78),2)</f>
        <v>0.47</v>
      </c>
      <c r="K78" s="177">
        <f>ROUND(G78*(O78),2)</f>
        <v>0</v>
      </c>
      <c r="L78" s="177">
        <f>ROUND(G78*(H78),2)</f>
        <v>0</v>
      </c>
      <c r="M78" s="177"/>
      <c r="N78" s="177">
        <v>22.8</v>
      </c>
      <c r="O78" s="177"/>
      <c r="P78" s="182"/>
      <c r="Q78" s="182"/>
      <c r="R78" s="182"/>
      <c r="S78" s="183">
        <f>ROUND(G78*(P78),3)</f>
        <v>0</v>
      </c>
      <c r="T78" s="178"/>
      <c r="U78" s="178"/>
      <c r="V78" s="191"/>
      <c r="W78" s="53"/>
      <c r="Z78">
        <v>0</v>
      </c>
    </row>
    <row r="79" spans="1:26" ht="25.15" customHeight="1" x14ac:dyDescent="0.25">
      <c r="A79" s="179"/>
      <c r="B79" s="221"/>
      <c r="C79" s="216" t="s">
        <v>192</v>
      </c>
      <c r="D79" s="314" t="s">
        <v>193</v>
      </c>
      <c r="E79" s="314"/>
      <c r="F79" s="211" t="s">
        <v>165</v>
      </c>
      <c r="G79" s="212">
        <v>1</v>
      </c>
      <c r="H79" s="211"/>
      <c r="I79" s="211">
        <f>ROUND(G79*(H79),2)</f>
        <v>0</v>
      </c>
      <c r="J79" s="213">
        <f>ROUND(G79*(N79),2)</f>
        <v>148.31</v>
      </c>
      <c r="K79" s="214">
        <f>ROUND(G79*(O79),2)</f>
        <v>0</v>
      </c>
      <c r="L79" s="214"/>
      <c r="M79" s="214">
        <f>ROUND(G79*(H79),2)</f>
        <v>0</v>
      </c>
      <c r="N79" s="214">
        <v>148.31</v>
      </c>
      <c r="O79" s="214"/>
      <c r="P79" s="217">
        <v>1.7999999999999999E-2</v>
      </c>
      <c r="Q79" s="218"/>
      <c r="R79" s="218">
        <v>1.7999999999999999E-2</v>
      </c>
      <c r="S79" s="219">
        <f>ROUND(G79*(P79),3)</f>
        <v>1.7999999999999999E-2</v>
      </c>
      <c r="T79" s="215"/>
      <c r="U79" s="215"/>
      <c r="V79" s="220"/>
      <c r="W79" s="53"/>
      <c r="Z79">
        <v>0</v>
      </c>
    </row>
    <row r="80" spans="1:26" x14ac:dyDescent="0.25">
      <c r="A80" s="10"/>
      <c r="B80" s="204"/>
      <c r="C80" s="172">
        <v>725</v>
      </c>
      <c r="D80" s="236" t="s">
        <v>107</v>
      </c>
      <c r="E80" s="236"/>
      <c r="F80" s="138"/>
      <c r="G80" s="171"/>
      <c r="H80" s="138"/>
      <c r="I80" s="140">
        <f>ROUND((SUM(I75:I79))/1,2)</f>
        <v>0</v>
      </c>
      <c r="J80" s="139"/>
      <c r="K80" s="139"/>
      <c r="L80" s="139">
        <f>ROUND((SUM(L75:L79))/1,2)</f>
        <v>0</v>
      </c>
      <c r="M80" s="139">
        <f>ROUND((SUM(M75:M79))/1,2)</f>
        <v>0</v>
      </c>
      <c r="N80" s="139"/>
      <c r="O80" s="139"/>
      <c r="P80" s="184"/>
      <c r="Q80" s="1"/>
      <c r="R80" s="1"/>
      <c r="S80" s="184">
        <f>ROUND((SUM(S75:S79))/1,2)</f>
        <v>0.02</v>
      </c>
      <c r="T80" s="2"/>
      <c r="U80" s="2"/>
      <c r="V80" s="192">
        <f>ROUND((SUM(V75:V79))/1,2)</f>
        <v>0</v>
      </c>
      <c r="W80" s="53"/>
    </row>
    <row r="81" spans="1:26" x14ac:dyDescent="0.25">
      <c r="A81" s="1"/>
      <c r="B81" s="200"/>
      <c r="C81" s="1"/>
      <c r="D81" s="1"/>
      <c r="E81" s="131"/>
      <c r="F81" s="131"/>
      <c r="G81" s="165"/>
      <c r="H81" s="131"/>
      <c r="I81" s="131"/>
      <c r="J81" s="132"/>
      <c r="K81" s="132"/>
      <c r="L81" s="132"/>
      <c r="M81" s="132"/>
      <c r="N81" s="132"/>
      <c r="O81" s="132"/>
      <c r="P81" s="132"/>
      <c r="Q81" s="1"/>
      <c r="R81" s="1"/>
      <c r="S81" s="1"/>
      <c r="T81" s="1"/>
      <c r="U81" s="1"/>
      <c r="V81" s="193"/>
      <c r="W81" s="53"/>
    </row>
    <row r="82" spans="1:26" x14ac:dyDescent="0.25">
      <c r="A82" s="10"/>
      <c r="B82" s="204"/>
      <c r="C82" s="10"/>
      <c r="D82" s="235" t="s">
        <v>68</v>
      </c>
      <c r="E82" s="235"/>
      <c r="F82" s="138"/>
      <c r="G82" s="171"/>
      <c r="H82" s="138"/>
      <c r="I82" s="140">
        <f>ROUND((SUM(I74:I81))/2,2)</f>
        <v>0</v>
      </c>
      <c r="J82" s="139"/>
      <c r="K82" s="139"/>
      <c r="L82" s="139">
        <f>ROUND((SUM(L74:L81))/2,2)</f>
        <v>0</v>
      </c>
      <c r="M82" s="139">
        <f>ROUND((SUM(M74:M81))/2,2)</f>
        <v>0</v>
      </c>
      <c r="N82" s="139"/>
      <c r="O82" s="139"/>
      <c r="P82" s="184"/>
      <c r="Q82" s="1"/>
      <c r="R82" s="1"/>
      <c r="S82" s="184">
        <f>ROUND((SUM(S74:S81))/2,2)</f>
        <v>0.02</v>
      </c>
      <c r="T82" s="1"/>
      <c r="U82" s="1"/>
      <c r="V82" s="192">
        <f>ROUND((SUM(V74:V81))/2,2)</f>
        <v>0</v>
      </c>
      <c r="W82" s="53"/>
    </row>
    <row r="83" spans="1:26" x14ac:dyDescent="0.25">
      <c r="A83" s="1"/>
      <c r="B83" s="206"/>
      <c r="C83" s="185"/>
      <c r="D83" s="234" t="s">
        <v>70</v>
      </c>
      <c r="E83" s="234"/>
      <c r="F83" s="186"/>
      <c r="G83" s="187"/>
      <c r="H83" s="186"/>
      <c r="I83" s="186">
        <f>ROUND((SUM(I74:I82))/3,2)</f>
        <v>0</v>
      </c>
      <c r="J83" s="188"/>
      <c r="K83" s="188">
        <f>ROUND((SUM(K74:K82))/3,2)</f>
        <v>0</v>
      </c>
      <c r="L83" s="188">
        <f>ROUND((SUM(L74:L82))/3,2)</f>
        <v>0</v>
      </c>
      <c r="M83" s="188">
        <f>ROUND((SUM(M74:M82))/3,2)</f>
        <v>0</v>
      </c>
      <c r="N83" s="188"/>
      <c r="O83" s="188"/>
      <c r="P83" s="187"/>
      <c r="Q83" s="185"/>
      <c r="R83" s="185"/>
      <c r="S83" s="187">
        <f>ROUND((SUM(S74:S82))/3,2)</f>
        <v>0.02</v>
      </c>
      <c r="T83" s="185"/>
      <c r="U83" s="185"/>
      <c r="V83" s="194">
        <f>ROUND((SUM(V74:V82))/3,2)</f>
        <v>0</v>
      </c>
      <c r="W83" s="53"/>
      <c r="Z83">
        <f>(SUM(Z74:Z82))</f>
        <v>0</v>
      </c>
    </row>
  </sheetData>
  <mergeCells count="53"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H1:I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D75:E75"/>
    <mergeCell ref="B55:D55"/>
    <mergeCell ref="B56:D56"/>
    <mergeCell ref="B57:D57"/>
    <mergeCell ref="B59:D59"/>
    <mergeCell ref="B63:V63"/>
    <mergeCell ref="B65:E65"/>
    <mergeCell ref="B66:E66"/>
    <mergeCell ref="B67:E67"/>
    <mergeCell ref="I65:P65"/>
    <mergeCell ref="D74:E74"/>
    <mergeCell ref="D83:E83"/>
    <mergeCell ref="D76:E76"/>
    <mergeCell ref="D77:E77"/>
    <mergeCell ref="D78:E78"/>
    <mergeCell ref="D79:E79"/>
    <mergeCell ref="D80:E80"/>
    <mergeCell ref="D82:E82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3:B73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Úprava interiéru MŠ Rudlov / 113 WC</oddHeader>
    <oddFooter>&amp;RStrana &amp;P z &amp;N    &amp;L&amp;7Spracované systémom Systematic® Kalkulus, tel.: 051 77 10 585</oddFooter>
  </headerFooter>
  <rowBreaks count="2" manualBreakCount="2">
    <brk id="40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7</vt:i4>
      </vt:variant>
    </vt:vector>
  </HeadingPairs>
  <TitlesOfParts>
    <vt:vector size="15" baseType="lpstr">
      <vt:lpstr>Rekapitulácia</vt:lpstr>
      <vt:lpstr>SO 14440</vt:lpstr>
      <vt:lpstr>SO 14441</vt:lpstr>
      <vt:lpstr>SO 14442</vt:lpstr>
      <vt:lpstr>SO 14443</vt:lpstr>
      <vt:lpstr>SO 14456</vt:lpstr>
      <vt:lpstr>SO 14763</vt:lpstr>
      <vt:lpstr>SO 14764</vt:lpstr>
      <vt:lpstr>'SO 14440'!Oblasť_tlače</vt:lpstr>
      <vt:lpstr>'SO 14441'!Oblasť_tlače</vt:lpstr>
      <vt:lpstr>'SO 14442'!Oblasť_tlače</vt:lpstr>
      <vt:lpstr>'SO 14443'!Oblasť_tlače</vt:lpstr>
      <vt:lpstr>'SO 14456'!Oblasť_tlače</vt:lpstr>
      <vt:lpstr>'SO 14763'!Oblasť_tlače</vt:lpstr>
      <vt:lpstr>'SO 14764'!Oblasť_tlače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Ján Halgaš</cp:lastModifiedBy>
  <dcterms:created xsi:type="dcterms:W3CDTF">2020-04-23T13:02:09Z</dcterms:created>
  <dcterms:modified xsi:type="dcterms:W3CDTF">2020-04-23T13:17:26Z</dcterms:modified>
</cp:coreProperties>
</file>